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5\МП\МП 2025-2027\приказ\"/>
    </mc:Choice>
  </mc:AlternateContent>
  <bookViews>
    <workbookView xWindow="570" yWindow="30" windowWidth="22005" windowHeight="9000" tabRatio="847"/>
  </bookViews>
  <sheets>
    <sheet name="План реализации 1_01" sheetId="19" r:id="rId1"/>
    <sheet name="План реализации 2_01" sheetId="20" r:id="rId2"/>
    <sheet name="Лист2" sheetId="2" r:id="rId3"/>
    <sheet name="Лист3" sheetId="3" r:id="rId4"/>
    <sheet name="Лист7" sheetId="12" r:id="rId5"/>
  </sheets>
  <externalReferences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M70" i="20" l="1"/>
  <c r="L70" i="20"/>
  <c r="L60" i="20" l="1"/>
  <c r="M82" i="20"/>
  <c r="L82" i="20"/>
  <c r="K82" i="20"/>
  <c r="M80" i="20"/>
  <c r="L80" i="20"/>
  <c r="K80" i="20"/>
  <c r="M73" i="20"/>
  <c r="M75" i="20"/>
  <c r="L75" i="20"/>
  <c r="L73" i="20" s="1"/>
  <c r="K75" i="20"/>
  <c r="K73" i="20" s="1"/>
  <c r="M71" i="20"/>
  <c r="L71" i="20"/>
  <c r="K71" i="20"/>
  <c r="M60" i="20"/>
  <c r="K60" i="20"/>
  <c r="M46" i="20"/>
  <c r="L46" i="20"/>
  <c r="K46" i="20"/>
  <c r="K45" i="20" s="1"/>
  <c r="M45" i="20" l="1"/>
  <c r="L45" i="20"/>
  <c r="M42" i="20"/>
  <c r="L42" i="20"/>
  <c r="K42" i="20"/>
  <c r="M38" i="20"/>
  <c r="L38" i="20"/>
  <c r="K38" i="20"/>
  <c r="M34" i="20"/>
  <c r="L34" i="20"/>
  <c r="K34" i="20"/>
  <c r="M28" i="20"/>
  <c r="L28" i="20"/>
  <c r="K28" i="20"/>
  <c r="J28" i="20"/>
  <c r="I28" i="20"/>
  <c r="H28" i="20"/>
  <c r="A29" i="20"/>
  <c r="B29" i="20"/>
  <c r="C29" i="20"/>
  <c r="A30" i="20"/>
  <c r="A37" i="20" s="1"/>
  <c r="B30" i="20"/>
  <c r="B36" i="20" s="1"/>
  <c r="C30" i="20"/>
  <c r="C35" i="20" s="1"/>
  <c r="H15" i="20"/>
  <c r="I15" i="20"/>
  <c r="J15" i="20"/>
  <c r="H16" i="20"/>
  <c r="I16" i="20"/>
  <c r="J16" i="20"/>
  <c r="K16" i="20"/>
  <c r="L16" i="20"/>
  <c r="M16" i="20"/>
  <c r="H17" i="20"/>
  <c r="I17" i="20"/>
  <c r="J17" i="20"/>
  <c r="K17" i="20"/>
  <c r="L17" i="20"/>
  <c r="M17" i="20"/>
  <c r="H18" i="20"/>
  <c r="I18" i="20"/>
  <c r="J18" i="20"/>
  <c r="K18" i="20"/>
  <c r="L18" i="20"/>
  <c r="M18" i="20"/>
  <c r="H19" i="20"/>
  <c r="I19" i="20"/>
  <c r="J19" i="20"/>
  <c r="K19" i="20"/>
  <c r="L19" i="20"/>
  <c r="M19" i="20"/>
  <c r="H20" i="20"/>
  <c r="I20" i="20"/>
  <c r="J20" i="20"/>
  <c r="K20" i="20"/>
  <c r="L20" i="20"/>
  <c r="M20" i="20"/>
  <c r="H21" i="20"/>
  <c r="I21" i="20"/>
  <c r="J21" i="20"/>
  <c r="K21" i="20"/>
  <c r="L21" i="20"/>
  <c r="M21" i="20"/>
  <c r="H22" i="20"/>
  <c r="I22" i="20"/>
  <c r="J22" i="20"/>
  <c r="K22" i="20"/>
  <c r="L22" i="20"/>
  <c r="M22" i="20"/>
  <c r="H23" i="20"/>
  <c r="I23" i="20"/>
  <c r="J23" i="20"/>
  <c r="K23" i="20"/>
  <c r="L23" i="20"/>
  <c r="M23" i="20"/>
  <c r="H24" i="20"/>
  <c r="I24" i="20"/>
  <c r="J24" i="20"/>
  <c r="K24" i="20"/>
  <c r="L24" i="20"/>
  <c r="M24" i="20"/>
  <c r="H25" i="20"/>
  <c r="I25" i="20"/>
  <c r="J25" i="20"/>
  <c r="K25" i="20"/>
  <c r="L25" i="20"/>
  <c r="M25" i="20"/>
  <c r="H26" i="20"/>
  <c r="I26" i="20"/>
  <c r="J26" i="20"/>
  <c r="K26" i="20"/>
  <c r="L26" i="20"/>
  <c r="M26" i="20"/>
  <c r="C37" i="20" l="1"/>
  <c r="C36" i="20"/>
  <c r="A36" i="20"/>
  <c r="M10" i="20"/>
  <c r="B35" i="20"/>
  <c r="A35" i="20"/>
  <c r="B37" i="20"/>
  <c r="L14" i="20"/>
  <c r="L11" i="20" s="1"/>
  <c r="L10" i="20" s="1"/>
  <c r="M14" i="20"/>
  <c r="M11" i="20" s="1"/>
  <c r="K14" i="20"/>
  <c r="K11" i="20" s="1"/>
  <c r="K10" i="20" s="1"/>
  <c r="L37" i="19" l="1"/>
  <c r="E37" i="19"/>
  <c r="L31" i="19"/>
  <c r="F34" i="19"/>
  <c r="G34" i="19"/>
  <c r="E34" i="19"/>
  <c r="E31" i="19"/>
  <c r="K43" i="19"/>
  <c r="E43" i="19"/>
  <c r="K28" i="19"/>
  <c r="E28" i="19"/>
  <c r="M40" i="19" l="1"/>
  <c r="L40" i="19"/>
  <c r="K40" i="19"/>
  <c r="I27" i="19"/>
  <c r="J27" i="19"/>
  <c r="M34" i="19"/>
  <c r="L34" i="19"/>
  <c r="K34" i="19"/>
  <c r="H27" i="19"/>
  <c r="M31" i="19"/>
  <c r="K31" i="19"/>
  <c r="K22" i="19"/>
  <c r="M22" i="19"/>
  <c r="L22" i="19"/>
  <c r="K20" i="19"/>
  <c r="K17" i="19" s="1"/>
  <c r="M28" i="19"/>
  <c r="L28" i="19"/>
  <c r="L27" i="19" s="1"/>
  <c r="M17" i="19"/>
  <c r="L17" i="19"/>
  <c r="M12" i="19"/>
  <c r="L12" i="19"/>
  <c r="K12" i="19"/>
  <c r="J11" i="19"/>
  <c r="I11" i="19"/>
  <c r="H11" i="19"/>
  <c r="K27" i="19" l="1"/>
  <c r="M27" i="19"/>
  <c r="I10" i="19"/>
  <c r="J10" i="19"/>
  <c r="H10" i="19"/>
  <c r="L11" i="19"/>
  <c r="M11" i="19"/>
  <c r="M10" i="19" s="1"/>
  <c r="L10" i="19" l="1"/>
  <c r="K11" i="19" l="1"/>
  <c r="K10" i="19" s="1"/>
</calcChain>
</file>

<file path=xl/sharedStrings.xml><?xml version="1.0" encoding="utf-8"?>
<sst xmlns="http://schemas.openxmlformats.org/spreadsheetml/2006/main" count="734" uniqueCount="212">
  <si>
    <t>х</t>
  </si>
  <si>
    <t>Поощрения за заслуги в развитии городского округа</t>
  </si>
  <si>
    <t>Строительство и реконструкция объектов муниципального недвижимого имущества</t>
  </si>
  <si>
    <t>Членские взносы в ассоциации и союзы городов</t>
  </si>
  <si>
    <t>Опубликование муниципальных правовых актов и иных официальных документов</t>
  </si>
  <si>
    <t>Обеспечение автоматизации бюджетного процесса</t>
  </si>
  <si>
    <t>Информационно-коммуникационное обеспечение деятельности органов местного самоуправления</t>
  </si>
  <si>
    <t>Обеспечение первичных мер пожарной безопасности на территории городского округа</t>
  </si>
  <si>
    <t>Обеспечение территориальной и гражданской обороны</t>
  </si>
  <si>
    <t>Поощрения почетными грамотами и благодарностями главы администрации городского округа «Город Калининград»</t>
  </si>
  <si>
    <t>Поощрения почетными грамотами и благодарностями главы городского округа «Город Калининград»</t>
  </si>
  <si>
    <t>Поощрение почетными грамотами и благодарственными письмами городского Совета депутатов Калининграда</t>
  </si>
  <si>
    <t>Предоставление субсидий общественным объединениям ветеранов</t>
  </si>
  <si>
    <t>Предоставление субсидий общественным объединениям инвалидов</t>
  </si>
  <si>
    <t>Транспортное обслуживание органов местного самоуправления</t>
  </si>
  <si>
    <t>Поддержание нормативного состояния имущества и обновление материально-технической базы административных зданий</t>
  </si>
  <si>
    <t>Обновление материально-технической базы в целях транспортного обслуживания органов местного самоуправления</t>
  </si>
  <si>
    <t>Содействие развитию малого и среднего предпринимательства</t>
  </si>
  <si>
    <t>Материально-техническое обеспечение избирательных участков</t>
  </si>
  <si>
    <t>Комитет по социальной политике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</si>
  <si>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</si>
  <si>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</si>
  <si>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</si>
  <si>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</si>
  <si>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</si>
  <si>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</si>
  <si>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</si>
  <si>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Х</t>
  </si>
  <si>
    <t>чел.</t>
  </si>
  <si>
    <t>МБУ "УКС"</t>
  </si>
  <si>
    <t>0</t>
  </si>
  <si>
    <t>250</t>
  </si>
  <si>
    <t>КТ: Заключение контракта на проектирование</t>
  </si>
  <si>
    <t>КТ:Получение положительного заключения госэкспертизы</t>
  </si>
  <si>
    <t>декабрь</t>
  </si>
  <si>
    <t>КТ: Заключение контракта на СМР</t>
  </si>
  <si>
    <t>февраль</t>
  </si>
  <si>
    <t>КТ: Ввод объекта в эксплуатацию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</si>
  <si>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</si>
  <si>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</si>
  <si>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</si>
  <si>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</si>
  <si>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</si>
  <si>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Реконструкция нежилого здания по адресу: г. Калининград, ул. Подп. Емельянова, 80А в целях его приспособления под административное здание</t>
  </si>
  <si>
    <t>количество объектов завершенных строительством (реконструкцией)</t>
  </si>
  <si>
    <t>шт.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</si>
  <si>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</si>
  <si>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</si>
  <si>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</si>
  <si>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</si>
  <si>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</si>
  <si>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</si>
  <si>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Строительство здания склада по ул. Ю. Гагарина, 103-103А в г. Калининграде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</si>
  <si>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</si>
  <si>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</si>
  <si>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</si>
  <si>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</si>
  <si>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</si>
  <si>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</si>
  <si>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КТ: Заключение контракта на проведение ремонтных работ</t>
  </si>
  <si>
    <t>КТ: Исполнение контракта (завершение работ)</t>
  </si>
  <si>
    <t>май</t>
  </si>
  <si>
    <t>июль</t>
  </si>
  <si>
    <t>Капитальный ремонт фасада здания, пл. Победы, 1</t>
  </si>
  <si>
    <t>4500</t>
  </si>
  <si>
    <t>Финансовое обеспечениепо годам реализации, тыс.руб.</t>
  </si>
  <si>
    <t>Материально-техническое обеспечение мероприятий и представительских функций, связанных с осуществлением органами местного самоуправления международных и межмуниципальных связей (сотрудничества)</t>
  </si>
  <si>
    <t xml:space="preserve">Мероприятие структурного элемента (направление расходов) </t>
  </si>
  <si>
    <t>количество машино-часов</t>
  </si>
  <si>
    <t>11116</t>
  </si>
  <si>
    <t>площадь обслуживаемых зданий</t>
  </si>
  <si>
    <t>количество рабочих мест</t>
  </si>
  <si>
    <t>количество приобретенных единиц транспорта</t>
  </si>
  <si>
    <t>количество контрольных мероприятий</t>
  </si>
  <si>
    <t>количество мероприятий</t>
  </si>
  <si>
    <t>количество участков</t>
  </si>
  <si>
    <t>количество соглашений о взаимодействии</t>
  </si>
  <si>
    <t>Материально-техническое обеспечение представительских мероприятий органами местного самоуправления</t>
  </si>
  <si>
    <t>МКУ "ЦИКТ"</t>
  </si>
  <si>
    <t>11118</t>
  </si>
  <si>
    <t>11119</t>
  </si>
  <si>
    <t>11120</t>
  </si>
  <si>
    <t>11911</t>
  </si>
  <si>
    <t>11915</t>
  </si>
  <si>
    <t>11917</t>
  </si>
  <si>
    <t>11918</t>
  </si>
  <si>
    <t>11994</t>
  </si>
  <si>
    <t>Обеспечение автоматизации учета муниципалного имущества</t>
  </si>
  <si>
    <t>количество пользователей информационной системой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</si>
  <si>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</si>
  <si>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</si>
  <si>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</si>
  <si>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</si>
  <si>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</si>
  <si>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>площадь отремонтирован-ных фасадов</t>
  </si>
  <si>
    <t xml:space="preserve">План реализации </t>
  </si>
  <si>
    <t>"Комплекс проектных мероприятий «Развитие материально-технической базы органов местного самоуправления» на период 2025 год и плановый период 2026-2027 годов</t>
  </si>
  <si>
    <t>План реализации</t>
  </si>
  <si>
    <t>Всего по структурному элементу«Материально-техническое обеспечение органов местного самоуправления»</t>
  </si>
  <si>
    <t>комплексов процессных мероприятий на 2025 год и плановый период 2026-2027 годов</t>
  </si>
  <si>
    <t>Приобретение оборудования для нужд администрации</t>
  </si>
  <si>
    <t>количество оборудования</t>
  </si>
  <si>
    <t>Обеспечение доступа в сеть Интернет</t>
  </si>
  <si>
    <t>количество месяцев</t>
  </si>
  <si>
    <t>мес.</t>
  </si>
  <si>
    <t>Обеспечение создания и эксплуатации виртуальных серверов</t>
  </si>
  <si>
    <t xml:space="preserve">Предоставление места в кабельной телефонной канализации </t>
  </si>
  <si>
    <t>Техническая поддержка информационных систем</t>
  </si>
  <si>
    <t>Предоставление информационных услуг с использованием электронного архива (База СМИ)</t>
  </si>
  <si>
    <t>Доступ к справочным правовым системам</t>
  </si>
  <si>
    <t>Обеспечение защиты информации</t>
  </si>
  <si>
    <t>Обеспечение администрации телефонной связью</t>
  </si>
  <si>
    <t>Обеспечение работы официального сайта, корпоративного портала</t>
  </si>
  <si>
    <t>Модернизация и ремонт СКС в зданиях администрации</t>
  </si>
  <si>
    <t>количество точек подключения</t>
  </si>
  <si>
    <t>Разработка комплексной цифровой информационной модели территории города Калининграда</t>
  </si>
  <si>
    <t>количество цифровых моделей</t>
  </si>
  <si>
    <t>Закупка услуг топографической сьемки при осмотре объектов некапитального строительстваПривлечение сторонних организаций в целях осуществления муниципального контроля</t>
  </si>
  <si>
    <t>Привлечение сторонних организаций в целях определения фактической площади земельных участков при проведении муниципального контроля;</t>
  </si>
  <si>
    <t>АГО</t>
  </si>
  <si>
    <t>КпФ</t>
  </si>
  <si>
    <t>КСП</t>
  </si>
  <si>
    <t>2</t>
  </si>
  <si>
    <t>Всего по структурному элементу«Информационное сопровождение деятельности органов местного самоуправления»</t>
  </si>
  <si>
    <t>11311</t>
  </si>
  <si>
    <t xml:space="preserve">АГО </t>
  </si>
  <si>
    <t>11312</t>
  </si>
  <si>
    <t>МБУ "Газета "Гражданин"</t>
  </si>
  <si>
    <t>Закупка услуг по освещению деятельности органов местного самоуправления в средствах массовой информации</t>
  </si>
  <si>
    <t>кв.см.</t>
  </si>
  <si>
    <t>объем публикации</t>
  </si>
  <si>
    <t>количество услуг</t>
  </si>
  <si>
    <t>Всего по структурному элементу "Информатизация муниципального управления"</t>
  </si>
  <si>
    <t>11913</t>
  </si>
  <si>
    <t>11914</t>
  </si>
  <si>
    <t>КМИиЗР</t>
  </si>
  <si>
    <t xml:space="preserve"> количество одновременно подключенных пользователей</t>
  </si>
  <si>
    <t>Закупка услуг по публикации списков кандидатов в присяжные заседатели федеральных судов общей юрисдикции в РФ (гос.полномочия)</t>
  </si>
  <si>
    <t>Всего по структурному элементу "Гражданская оборона"</t>
  </si>
  <si>
    <t>11912</t>
  </si>
  <si>
    <t>МКУ Управление по делам ГО и ЧС Калининграда"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</si>
  <si>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</si>
  <si>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</si>
  <si>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 xml:space="preserve">ед. 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</si>
  <si>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</si>
  <si>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</si>
  <si>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</si>
  <si>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</si>
  <si>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 xml:space="preserve">Закупка фильтров ДОТ 250 марки А1 </t>
  </si>
  <si>
    <t>количество</t>
  </si>
  <si>
    <t>Закупка носилок бескаркасных</t>
  </si>
  <si>
    <t>Приобретение наборов первой медицинской помощи, не содержащих лекарственных средств, многоразового использования</t>
  </si>
  <si>
    <t>Спички</t>
  </si>
  <si>
    <t>упак</t>
  </si>
  <si>
    <t xml:space="preserve">Мешки для песка </t>
  </si>
  <si>
    <t xml:space="preserve">Хозяйственные свечи </t>
  </si>
  <si>
    <t>Закупка и установка убежища</t>
  </si>
  <si>
    <t>количество полученных услуг</t>
  </si>
  <si>
    <t>Техническое обслуживание средств оповещения (ЭТО ТС ТАСЦО)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</si>
  <si>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</si>
  <si>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</si>
  <si>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</si>
  <si>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</si>
  <si>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</si>
  <si>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</si>
  <si>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количество прогнозов </t>
  </si>
  <si>
    <t>365</t>
  </si>
  <si>
    <t>Закупка аварийно-спасательного автомобиля</t>
  </si>
  <si>
    <t>Проведение неотложных работ в зоне возможной или возникшей чрезвычайной ситуации</t>
  </si>
  <si>
    <t>3</t>
  </si>
  <si>
    <t>Отключение и подключение водопроводной сети для проведения ремонтных работ на сети противопожарного водоснабжения</t>
  </si>
  <si>
    <t>40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</si>
  <si>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</si>
  <si>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20</t>
  </si>
  <si>
    <t>Закупка комплектующих к пожарным гидрантам</t>
  </si>
  <si>
    <t>Аренда техники с экипажем</t>
  </si>
  <si>
    <t>Услуга по ремонту пожарных  гидрантов (модернизация)</t>
  </si>
  <si>
    <t>45</t>
  </si>
  <si>
    <t>КГХиС</t>
  </si>
  <si>
    <t>Обустройство противопожарных разрывов путем  окоса</t>
  </si>
  <si>
    <t>площадь</t>
  </si>
  <si>
    <t>Всего по структурному элементу «Поощрения за заслуги в развитии городского округа»</t>
  </si>
  <si>
    <t>11931</t>
  </si>
  <si>
    <t>количество поощрений</t>
  </si>
  <si>
    <t>Городской Совет депутатов</t>
  </si>
  <si>
    <t>Выплата денежного вознаграждения при награждении почетным знаком «За заслуги перед городом Калининградом»</t>
  </si>
  <si>
    <t>Всего по структурному элементу «Поддержка малого и среднего предпринимательства</t>
  </si>
  <si>
    <t>11916</t>
  </si>
  <si>
    <t>Комитет городского развития и цифровизации</t>
  </si>
  <si>
    <t>количество участников</t>
  </si>
  <si>
    <t>Всего по структурному элементу «Поддержка общественных объединений"</t>
  </si>
  <si>
    <t>11934</t>
  </si>
  <si>
    <t>Предоставление гранта в форме субсидии на реализацию социального проекта, направленного на укрепление межнациональных, межэтнических и межконфессиональных отношений, профилактику экстремизма и ксенофобии</t>
  </si>
  <si>
    <t>11935</t>
  </si>
  <si>
    <t>Предоставление субсидии некоммерческой организации на материально-техническое обеспечение народной дружины</t>
  </si>
  <si>
    <t>11936</t>
  </si>
  <si>
    <t>11937</t>
  </si>
  <si>
    <t>ИТОГО по муниципальной программе в рамках исполнения процессных мероприятий</t>
  </si>
  <si>
    <t>02</t>
  </si>
  <si>
    <t>03</t>
  </si>
  <si>
    <t>04</t>
  </si>
  <si>
    <t>05</t>
  </si>
  <si>
    <t>06</t>
  </si>
  <si>
    <t>07</t>
  </si>
  <si>
    <t>Комитет муниципаль-ного контроля</t>
  </si>
  <si>
    <t>Привлечение сторонних организаций в целях определения фактической площади земельных участков при проведении муниципального контроля</t>
  </si>
  <si>
    <t>Выплата денежного вознаграждения при награждении медалью «За заслуги перед городом Калининградом»</t>
  </si>
  <si>
    <t xml:space="preserve">Приложение № 1 к приказу первого заместителя главы администрации-управляющего делами от "___"__________2025г. № ____     
</t>
  </si>
  <si>
    <t xml:space="preserve">Приложение № 2 к приказу первого заместителя главы администрации-управляющего делами от "___"__________2025г. № ____     </t>
  </si>
  <si>
    <t>количество человек, принявших участие в мероприятиях</t>
  </si>
  <si>
    <t>количество проектов (мероприятий)</t>
  </si>
  <si>
    <t>человеко-часы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</si>
</sst>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0" fontId="10" fillId="0" borderId="0"/>
    <xf numFmtId="0" fontId="10" fillId="0" borderId="0"/>
  </cellStyleXfs>
  <cellXfs count="138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6" xfId="0" applyFont="1" applyFill="1" applyBorder="1"/>
    <xf numFmtId="0" fontId="9" fillId="0" borderId="0" xfId="0" applyFont="1" applyFill="1"/>
    <xf numFmtId="0" fontId="9" fillId="0" borderId="6" xfId="0" applyFont="1" applyFill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0" fontId="9" fillId="0" borderId="9" xfId="0" applyFont="1" applyFill="1" applyBorder="1"/>
    <xf numFmtId="0" fontId="5" fillId="0" borderId="9" xfId="0" applyFont="1" applyFill="1" applyBorder="1"/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 shrinkToFi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top" wrapText="1"/>
    </xf>
    <xf numFmtId="49" fontId="3" fillId="0" borderId="1" xfId="4" applyNumberFormat="1" applyFont="1" applyFill="1" applyBorder="1" applyAlignment="1" applyProtection="1">
      <alignment vertical="center" wrapText="1"/>
      <protection locked="0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 shrinkToFit="1"/>
    </xf>
    <xf numFmtId="0" fontId="3" fillId="0" borderId="1" xfId="1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2" applyFont="1" applyFill="1" applyBorder="1" applyAlignment="1">
      <alignment vertical="top" wrapText="1" shrinkToFit="1"/>
    </xf>
    <xf numFmtId="49" fontId="3" fillId="0" borderId="1" xfId="2" applyNumberFormat="1" applyFont="1" applyFill="1" applyBorder="1" applyAlignment="1">
      <alignment vertical="top" wrapText="1" shrinkToFi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 applyProtection="1">
      <alignment horizontal="left" vertical="center" wrapText="1"/>
      <protection hidden="1"/>
    </xf>
    <xf numFmtId="0" fontId="3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49" fontId="7" fillId="5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4" fontId="7" fillId="5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/>
    </xf>
    <xf numFmtId="4" fontId="7" fillId="5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vertical="center" wrapText="1"/>
    </xf>
    <xf numFmtId="49" fontId="12" fillId="4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wrapText="1"/>
    </xf>
    <xf numFmtId="4" fontId="16" fillId="0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wrapText="1"/>
    </xf>
    <xf numFmtId="49" fontId="7" fillId="5" borderId="2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165" fontId="7" fillId="0" borderId="11" xfId="1" applyNumberFormat="1" applyFont="1" applyFill="1" applyBorder="1" applyAlignment="1">
      <alignment horizontal="center" vertical="center" wrapText="1" shrinkToFit="1"/>
    </xf>
    <xf numFmtId="165" fontId="7" fillId="0" borderId="12" xfId="1" applyNumberFormat="1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2" xfId="2"/>
    <cellStyle name="Обычный 2" xfId="3"/>
    <cellStyle name="Обычный 4" xfId="4"/>
    <cellStyle name="Обычный 7" xfId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52;&#1055;/&#1050;&#1086;&#1087;&#1080;&#1103;%20&#1052;&#1055;_&#1052;&#1091;&#1085;%20&#1091;&#1087;&#1088;&#1072;&#1074;&#1083;&#1077;&#1085;&#1080;&#1077;%20&#1062;&#1048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2">
          <cell r="G32" t="str">
            <v>Разработка проектно-сметной документации на капитальный ремонт фасада административного здания по ул.Октябрьская 79, г. Калининград</v>
          </cell>
        </row>
        <row r="33">
          <cell r="G33" t="str">
            <v>Разработка проектно-сметной документации на капитальный ремонт фасада административного здания по ул. К. Маркса, 41-43, г. Калининград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реализации 2_01"/>
      <sheetName val="Лист2"/>
      <sheetName val="Лист3"/>
      <sheetName val="Лист7"/>
    </sheetNames>
    <sheetDataSet>
      <sheetData sheetId="0">
        <row r="9">
          <cell r="H9">
            <v>80</v>
          </cell>
          <cell r="I9">
            <v>10</v>
          </cell>
          <cell r="J9">
            <v>10</v>
          </cell>
        </row>
        <row r="10">
          <cell r="H10">
            <v>12</v>
          </cell>
          <cell r="I10">
            <v>12</v>
          </cell>
          <cell r="J10">
            <v>12</v>
          </cell>
          <cell r="K10">
            <v>2605.3200000000002</v>
          </cell>
          <cell r="L10">
            <v>2575.42</v>
          </cell>
          <cell r="M10">
            <v>2575.42</v>
          </cell>
        </row>
        <row r="11">
          <cell r="H11">
            <v>12</v>
          </cell>
          <cell r="I11">
            <v>12</v>
          </cell>
          <cell r="J11">
            <v>12</v>
          </cell>
          <cell r="K11">
            <v>1920</v>
          </cell>
          <cell r="L11">
            <v>1920</v>
          </cell>
          <cell r="M11">
            <v>1920</v>
          </cell>
        </row>
        <row r="12">
          <cell r="H12">
            <v>12</v>
          </cell>
          <cell r="I12">
            <v>12</v>
          </cell>
          <cell r="J12">
            <v>12</v>
          </cell>
          <cell r="K12">
            <v>1200.07</v>
          </cell>
          <cell r="L12">
            <v>1200.07</v>
          </cell>
          <cell r="M12">
            <v>1200.07</v>
          </cell>
        </row>
        <row r="13">
          <cell r="H13">
            <v>12</v>
          </cell>
          <cell r="I13">
            <v>12</v>
          </cell>
          <cell r="J13">
            <v>12</v>
          </cell>
          <cell r="K13">
            <v>3259.4</v>
          </cell>
          <cell r="L13">
            <v>3259.5</v>
          </cell>
          <cell r="M13">
            <v>3259.5</v>
          </cell>
        </row>
        <row r="14">
          <cell r="H14">
            <v>12</v>
          </cell>
          <cell r="I14">
            <v>12</v>
          </cell>
          <cell r="J14">
            <v>12</v>
          </cell>
          <cell r="K14">
            <v>132</v>
          </cell>
          <cell r="L14">
            <v>132</v>
          </cell>
          <cell r="M14">
            <v>132</v>
          </cell>
        </row>
        <row r="15">
          <cell r="H15">
            <v>12</v>
          </cell>
          <cell r="I15">
            <v>12</v>
          </cell>
          <cell r="J15">
            <v>12</v>
          </cell>
          <cell r="K15">
            <v>1023.75</v>
          </cell>
          <cell r="L15">
            <v>1023.75</v>
          </cell>
          <cell r="M15">
            <v>1023.75</v>
          </cell>
        </row>
        <row r="16">
          <cell r="H16">
            <v>12</v>
          </cell>
          <cell r="I16">
            <v>12</v>
          </cell>
          <cell r="J16">
            <v>12</v>
          </cell>
          <cell r="K16">
            <v>6535.91</v>
          </cell>
          <cell r="L16">
            <v>2042.91</v>
          </cell>
          <cell r="M16">
            <v>2042.91</v>
          </cell>
        </row>
        <row r="17">
          <cell r="H17">
            <v>12</v>
          </cell>
          <cell r="I17">
            <v>12</v>
          </cell>
          <cell r="J17">
            <v>12</v>
          </cell>
          <cell r="K17">
            <v>719.56</v>
          </cell>
          <cell r="L17">
            <v>719.57</v>
          </cell>
          <cell r="M17">
            <v>719.57</v>
          </cell>
        </row>
        <row r="18">
          <cell r="H18">
            <v>12</v>
          </cell>
          <cell r="I18">
            <v>12</v>
          </cell>
          <cell r="J18">
            <v>12</v>
          </cell>
          <cell r="K18">
            <v>1887.5</v>
          </cell>
          <cell r="L18">
            <v>889.38</v>
          </cell>
          <cell r="M18">
            <v>889.38</v>
          </cell>
        </row>
        <row r="19">
          <cell r="H19">
            <v>250</v>
          </cell>
          <cell r="I19">
            <v>250</v>
          </cell>
          <cell r="J19">
            <v>250</v>
          </cell>
          <cell r="K19">
            <v>2000</v>
          </cell>
          <cell r="L19">
            <v>2000</v>
          </cell>
          <cell r="M19">
            <v>2000</v>
          </cell>
        </row>
        <row r="20">
          <cell r="H20">
            <v>1</v>
          </cell>
          <cell r="I20">
            <v>0</v>
          </cell>
          <cell r="J20">
            <v>0</v>
          </cell>
          <cell r="K20">
            <v>8970</v>
          </cell>
          <cell r="L20">
            <v>0</v>
          </cell>
          <cell r="M2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5"/>
  <sheetViews>
    <sheetView tabSelected="1" topLeftCell="A7" workbookViewId="0">
      <selection activeCell="E10" sqref="E10:F10"/>
    </sheetView>
  </sheetViews>
  <sheetFormatPr defaultRowHeight="15" x14ac:dyDescent="0.25"/>
  <cols>
    <col min="1" max="1" width="5.25" style="6" customWidth="1"/>
    <col min="2" max="2" width="5.5" style="6" customWidth="1"/>
    <col min="3" max="3" width="7.375" style="6" customWidth="1"/>
    <col min="4" max="4" width="10.75" style="6" customWidth="1"/>
    <col min="5" max="5" width="34.875" style="6" customWidth="1"/>
    <col min="6" max="6" width="15.25" style="6" customWidth="1"/>
    <col min="7" max="8" width="7.25" style="6" customWidth="1"/>
    <col min="9" max="9" width="7" style="6" customWidth="1"/>
    <col min="10" max="10" width="5.25" style="6" customWidth="1"/>
    <col min="11" max="11" width="9.25" style="6" customWidth="1"/>
    <col min="12" max="12" width="10.25" style="6" customWidth="1"/>
    <col min="13" max="13" width="7.625" style="6" customWidth="1"/>
    <col min="14" max="16384" width="9" style="6"/>
  </cols>
  <sheetData>
    <row r="1" spans="1:13" ht="20.25" customHeight="1" x14ac:dyDescent="0.25">
      <c r="I1" s="121" t="s">
        <v>207</v>
      </c>
      <c r="J1" s="122"/>
      <c r="K1" s="122"/>
      <c r="L1" s="122"/>
      <c r="M1" s="122"/>
    </row>
    <row r="2" spans="1:13" ht="23.25" customHeight="1" x14ac:dyDescent="0.25">
      <c r="I2" s="122"/>
      <c r="J2" s="122"/>
      <c r="K2" s="122"/>
      <c r="L2" s="122"/>
      <c r="M2" s="122"/>
    </row>
    <row r="3" spans="1:13" x14ac:dyDescent="0.25">
      <c r="I3" s="122"/>
      <c r="J3" s="122"/>
      <c r="K3" s="122"/>
      <c r="L3" s="122"/>
      <c r="M3" s="122"/>
    </row>
    <row r="4" spans="1:13" ht="20.25" customHeight="1" x14ac:dyDescent="0.25">
      <c r="I4" s="122"/>
      <c r="J4" s="122"/>
      <c r="K4" s="122"/>
      <c r="L4" s="122"/>
      <c r="M4" s="122"/>
    </row>
    <row r="5" spans="1:13" ht="15.75" x14ac:dyDescent="0.25">
      <c r="A5" s="117" t="s">
        <v>95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1:13" ht="46.5" customHeight="1" x14ac:dyDescent="0.25">
      <c r="A6" s="119" t="s">
        <v>96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7" spans="1:13" ht="24" customHeight="1" x14ac:dyDescent="0.25">
      <c r="A7" s="115" t="s">
        <v>89</v>
      </c>
      <c r="B7" s="115" t="s">
        <v>20</v>
      </c>
      <c r="C7" s="115" t="s">
        <v>21</v>
      </c>
      <c r="D7" s="116" t="s">
        <v>39</v>
      </c>
      <c r="E7" s="116" t="s">
        <v>40</v>
      </c>
      <c r="F7" s="116" t="s">
        <v>42</v>
      </c>
      <c r="G7" s="116"/>
      <c r="H7" s="116"/>
      <c r="I7" s="116"/>
      <c r="J7" s="116"/>
      <c r="K7" s="113" t="s">
        <v>65</v>
      </c>
      <c r="L7" s="113"/>
      <c r="M7" s="113"/>
    </row>
    <row r="8" spans="1:13" ht="80.25" customHeight="1" x14ac:dyDescent="0.25">
      <c r="A8" s="115"/>
      <c r="B8" s="115"/>
      <c r="C8" s="115"/>
      <c r="D8" s="116"/>
      <c r="E8" s="116"/>
      <c r="F8" s="36" t="s">
        <v>22</v>
      </c>
      <c r="G8" s="36" t="s">
        <v>23</v>
      </c>
      <c r="H8" s="36" t="s">
        <v>24</v>
      </c>
      <c r="I8" s="36" t="s">
        <v>25</v>
      </c>
      <c r="J8" s="36" t="s">
        <v>47</v>
      </c>
      <c r="K8" s="36" t="s">
        <v>24</v>
      </c>
      <c r="L8" s="36" t="s">
        <v>25</v>
      </c>
      <c r="M8" s="36" t="s">
        <v>47</v>
      </c>
    </row>
    <row r="9" spans="1:13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1">
        <v>12</v>
      </c>
      <c r="M9" s="21">
        <v>13</v>
      </c>
    </row>
    <row r="10" spans="1:13" ht="33" customHeight="1" x14ac:dyDescent="0.25">
      <c r="A10" s="105" t="s">
        <v>26</v>
      </c>
      <c r="B10" s="105" t="s">
        <v>27</v>
      </c>
      <c r="C10" s="105" t="s">
        <v>27</v>
      </c>
      <c r="D10" s="105" t="s">
        <v>27</v>
      </c>
      <c r="E10" s="114" t="s">
        <v>41</v>
      </c>
      <c r="F10" s="114"/>
      <c r="G10" s="20" t="s">
        <v>0</v>
      </c>
      <c r="H10" s="20">
        <f t="shared" ref="H10:M10" si="0">H11+H27</f>
        <v>801</v>
      </c>
      <c r="I10" s="20">
        <f t="shared" si="0"/>
        <v>3</v>
      </c>
      <c r="J10" s="20">
        <f t="shared" si="0"/>
        <v>250</v>
      </c>
      <c r="K10" s="106">
        <f>K11+K27+K22</f>
        <v>26431.75</v>
      </c>
      <c r="L10" s="106">
        <f t="shared" si="0"/>
        <v>25217.919999999998</v>
      </c>
      <c r="M10" s="106">
        <f t="shared" si="0"/>
        <v>11000</v>
      </c>
    </row>
    <row r="11" spans="1:13" s="7" customFormat="1" ht="64.5" x14ac:dyDescent="0.25">
      <c r="A11" s="32" t="s">
        <v>26</v>
      </c>
      <c r="B11" s="32" t="s">
        <v>38</v>
      </c>
      <c r="C11" s="32" t="s">
        <v>27</v>
      </c>
      <c r="D11" s="32" t="s">
        <v>27</v>
      </c>
      <c r="E11" s="37" t="s">
        <v>2</v>
      </c>
      <c r="F11" s="38" t="s">
        <v>44</v>
      </c>
      <c r="G11" s="24" t="s">
        <v>45</v>
      </c>
      <c r="H11" s="33">
        <f t="shared" ref="H11:M11" si="1">H12+H17</f>
        <v>1</v>
      </c>
      <c r="I11" s="33">
        <f t="shared" si="1"/>
        <v>1</v>
      </c>
      <c r="J11" s="33">
        <f t="shared" si="1"/>
        <v>250</v>
      </c>
      <c r="K11" s="39">
        <f t="shared" si="1"/>
        <v>8625.7999999999993</v>
      </c>
      <c r="L11" s="39">
        <f t="shared" si="1"/>
        <v>14217.92</v>
      </c>
      <c r="M11" s="39">
        <f t="shared" si="1"/>
        <v>0</v>
      </c>
    </row>
    <row r="12" spans="1:13" s="9" customFormat="1" ht="63.75" x14ac:dyDescent="0.25">
      <c r="A12" s="111" t="s">
        <v>26</v>
      </c>
      <c r="B12" s="111" t="s">
        <v>38</v>
      </c>
      <c r="C12" s="111" t="s">
        <v>46</v>
      </c>
      <c r="D12" s="112" t="s">
        <v>29</v>
      </c>
      <c r="E12" s="22" t="s">
        <v>43</v>
      </c>
      <c r="F12" s="23" t="s">
        <v>44</v>
      </c>
      <c r="G12" s="24" t="s">
        <v>45</v>
      </c>
      <c r="H12" s="33">
        <v>1</v>
      </c>
      <c r="I12" s="32" t="s">
        <v>30</v>
      </c>
      <c r="J12" s="32" t="s">
        <v>31</v>
      </c>
      <c r="K12" s="25">
        <f>SUM(K13:K16)</f>
        <v>3430.2</v>
      </c>
      <c r="L12" s="25">
        <f>SUM(L13:L16)</f>
        <v>0</v>
      </c>
      <c r="M12" s="25">
        <f>SUM(M13:M16)</f>
        <v>0</v>
      </c>
    </row>
    <row r="13" spans="1:13" x14ac:dyDescent="0.25">
      <c r="A13" s="111"/>
      <c r="B13" s="111"/>
      <c r="C13" s="111"/>
      <c r="D13" s="112"/>
      <c r="E13" s="22" t="s">
        <v>32</v>
      </c>
      <c r="F13" s="23"/>
      <c r="G13" s="24"/>
      <c r="H13" s="33" t="s">
        <v>36</v>
      </c>
      <c r="I13" s="33"/>
      <c r="J13" s="32"/>
      <c r="K13" s="25">
        <v>3000</v>
      </c>
      <c r="L13" s="25"/>
      <c r="M13" s="25"/>
    </row>
    <row r="14" spans="1:13" ht="25.5" x14ac:dyDescent="0.25">
      <c r="A14" s="111"/>
      <c r="B14" s="111"/>
      <c r="C14" s="111"/>
      <c r="D14" s="112"/>
      <c r="E14" s="22" t="s">
        <v>33</v>
      </c>
      <c r="F14" s="23"/>
      <c r="G14" s="24"/>
      <c r="H14" s="33" t="s">
        <v>34</v>
      </c>
      <c r="I14" s="32"/>
      <c r="J14" s="32"/>
      <c r="K14" s="25">
        <v>430.2</v>
      </c>
      <c r="L14" s="25"/>
      <c r="M14" s="25"/>
    </row>
    <row r="15" spans="1:13" x14ac:dyDescent="0.25">
      <c r="A15" s="111"/>
      <c r="B15" s="111"/>
      <c r="C15" s="111"/>
      <c r="D15" s="112"/>
      <c r="E15" s="22" t="s">
        <v>35</v>
      </c>
      <c r="F15" s="23"/>
      <c r="G15" s="24"/>
      <c r="H15" s="33"/>
      <c r="I15" s="32"/>
      <c r="J15" s="32"/>
      <c r="K15" s="25"/>
      <c r="L15" s="25"/>
      <c r="M15" s="25"/>
    </row>
    <row r="16" spans="1:13" x14ac:dyDescent="0.25">
      <c r="A16" s="111"/>
      <c r="B16" s="111"/>
      <c r="C16" s="111"/>
      <c r="D16" s="112"/>
      <c r="E16" s="22" t="s">
        <v>37</v>
      </c>
      <c r="F16" s="23"/>
      <c r="G16" s="24"/>
      <c r="H16" s="33"/>
      <c r="I16" s="32"/>
      <c r="J16" s="32"/>
      <c r="K16" s="25"/>
      <c r="L16" s="25"/>
      <c r="M16" s="25"/>
    </row>
    <row r="17" spans="1:14" s="10" customFormat="1" ht="63.75" x14ac:dyDescent="0.25">
      <c r="A17" s="111" t="s">
        <v>26</v>
      </c>
      <c r="B17" s="111" t="s">
        <v>38</v>
      </c>
      <c r="C17" s="111" t="s">
        <v>49</v>
      </c>
      <c r="D17" s="112" t="s">
        <v>29</v>
      </c>
      <c r="E17" s="42" t="s">
        <v>48</v>
      </c>
      <c r="F17" s="23" t="s">
        <v>44</v>
      </c>
      <c r="G17" s="24" t="s">
        <v>45</v>
      </c>
      <c r="H17" s="33"/>
      <c r="I17" s="32" t="s">
        <v>26</v>
      </c>
      <c r="J17" s="32"/>
      <c r="K17" s="25">
        <f>SUM(K18:K21)</f>
        <v>5195.6000000000004</v>
      </c>
      <c r="L17" s="25">
        <f t="shared" ref="L17:M17" si="2">SUM(L20:L21)</f>
        <v>14217.92</v>
      </c>
      <c r="M17" s="25">
        <f t="shared" si="2"/>
        <v>0</v>
      </c>
      <c r="N17" s="18"/>
    </row>
    <row r="18" spans="1:14" s="10" customFormat="1" x14ac:dyDescent="0.25">
      <c r="A18" s="111"/>
      <c r="B18" s="111"/>
      <c r="C18" s="111"/>
      <c r="D18" s="112"/>
      <c r="E18" s="22" t="s">
        <v>32</v>
      </c>
      <c r="F18" s="26"/>
      <c r="G18" s="26"/>
      <c r="H18" s="27" t="s">
        <v>36</v>
      </c>
      <c r="I18" s="26"/>
      <c r="J18" s="26"/>
      <c r="K18" s="25">
        <v>2500</v>
      </c>
      <c r="L18" s="25"/>
      <c r="M18" s="25"/>
      <c r="N18" s="18"/>
    </row>
    <row r="19" spans="1:14" s="10" customFormat="1" ht="25.5" x14ac:dyDescent="0.25">
      <c r="A19" s="111"/>
      <c r="B19" s="111"/>
      <c r="C19" s="111"/>
      <c r="D19" s="112"/>
      <c r="E19" s="22" t="s">
        <v>33</v>
      </c>
      <c r="F19" s="26"/>
      <c r="G19" s="26"/>
      <c r="H19" s="27" t="s">
        <v>50</v>
      </c>
      <c r="I19" s="26"/>
      <c r="J19" s="26"/>
      <c r="K19" s="25">
        <v>500</v>
      </c>
      <c r="L19" s="25"/>
      <c r="M19" s="25"/>
      <c r="N19" s="18"/>
    </row>
    <row r="20" spans="1:14" s="8" customFormat="1" x14ac:dyDescent="0.25">
      <c r="A20" s="111"/>
      <c r="B20" s="111"/>
      <c r="C20" s="111"/>
      <c r="D20" s="112"/>
      <c r="E20" s="22" t="s">
        <v>35</v>
      </c>
      <c r="F20" s="26"/>
      <c r="G20" s="24"/>
      <c r="H20" s="27" t="s">
        <v>34</v>
      </c>
      <c r="I20" s="32"/>
      <c r="J20" s="32"/>
      <c r="K20" s="25">
        <f>5195.6-2500-500</f>
        <v>2195.6000000000004</v>
      </c>
      <c r="L20" s="25">
        <v>14217.92</v>
      </c>
      <c r="M20" s="25"/>
      <c r="N20" s="19"/>
    </row>
    <row r="21" spans="1:14" s="8" customFormat="1" x14ac:dyDescent="0.25">
      <c r="A21" s="111"/>
      <c r="B21" s="111"/>
      <c r="C21" s="111"/>
      <c r="D21" s="112"/>
      <c r="E21" s="22" t="s">
        <v>37</v>
      </c>
      <c r="F21" s="26"/>
      <c r="G21" s="24"/>
      <c r="H21" s="33"/>
      <c r="I21" s="32" t="s">
        <v>50</v>
      </c>
      <c r="J21" s="32"/>
      <c r="K21" s="25"/>
      <c r="L21" s="25"/>
      <c r="M21" s="25"/>
      <c r="N21" s="19"/>
    </row>
    <row r="22" spans="1:14" s="10" customFormat="1" ht="63.75" x14ac:dyDescent="0.25">
      <c r="A22" s="111" t="s">
        <v>26</v>
      </c>
      <c r="B22" s="111" t="s">
        <v>38</v>
      </c>
      <c r="C22" s="111" t="s">
        <v>51</v>
      </c>
      <c r="D22" s="112" t="s">
        <v>54</v>
      </c>
      <c r="E22" s="42" t="s">
        <v>52</v>
      </c>
      <c r="F22" s="23" t="s">
        <v>44</v>
      </c>
      <c r="G22" s="24" t="s">
        <v>45</v>
      </c>
      <c r="H22" s="33"/>
      <c r="I22" s="32" t="s">
        <v>26</v>
      </c>
      <c r="J22" s="32"/>
      <c r="K22" s="25">
        <f>SUM(K23:K26)</f>
        <v>6805.95</v>
      </c>
      <c r="L22" s="25">
        <f t="shared" ref="L22:M22" si="3">SUM(L25:L26)</f>
        <v>0</v>
      </c>
      <c r="M22" s="25">
        <f t="shared" si="3"/>
        <v>0</v>
      </c>
      <c r="N22" s="18"/>
    </row>
    <row r="23" spans="1:14" s="10" customFormat="1" x14ac:dyDescent="0.25">
      <c r="A23" s="111"/>
      <c r="B23" s="111"/>
      <c r="C23" s="111"/>
      <c r="D23" s="112"/>
      <c r="E23" s="22" t="s">
        <v>32</v>
      </c>
      <c r="F23" s="26"/>
      <c r="G23" s="26"/>
      <c r="H23" s="27"/>
      <c r="I23" s="26"/>
      <c r="J23" s="26"/>
      <c r="K23" s="25"/>
      <c r="L23" s="25"/>
      <c r="M23" s="25"/>
      <c r="N23" s="18"/>
    </row>
    <row r="24" spans="1:14" s="10" customFormat="1" ht="25.5" x14ac:dyDescent="0.25">
      <c r="A24" s="111"/>
      <c r="B24" s="111"/>
      <c r="C24" s="111"/>
      <c r="D24" s="112"/>
      <c r="E24" s="22" t="s">
        <v>33</v>
      </c>
      <c r="F24" s="26"/>
      <c r="G24" s="26"/>
      <c r="H24" s="27" t="s">
        <v>36</v>
      </c>
      <c r="I24" s="26"/>
      <c r="J24" s="26"/>
      <c r="K24" s="25">
        <v>6805.95</v>
      </c>
      <c r="L24" s="25"/>
      <c r="M24" s="25"/>
      <c r="N24" s="18"/>
    </row>
    <row r="25" spans="1:14" s="8" customFormat="1" x14ac:dyDescent="0.25">
      <c r="A25" s="111"/>
      <c r="B25" s="111"/>
      <c r="C25" s="111"/>
      <c r="D25" s="112"/>
      <c r="E25" s="22" t="s">
        <v>35</v>
      </c>
      <c r="F25" s="26"/>
      <c r="G25" s="24"/>
      <c r="H25" s="27"/>
      <c r="I25" s="32"/>
      <c r="J25" s="32"/>
      <c r="K25" s="25"/>
      <c r="L25" s="25"/>
      <c r="M25" s="25">
        <v>0</v>
      </c>
      <c r="N25" s="19"/>
    </row>
    <row r="26" spans="1:14" s="8" customFormat="1" x14ac:dyDescent="0.25">
      <c r="A26" s="111"/>
      <c r="B26" s="111"/>
      <c r="C26" s="111"/>
      <c r="D26" s="112"/>
      <c r="E26" s="22" t="s">
        <v>37</v>
      </c>
      <c r="F26" s="26"/>
      <c r="G26" s="24"/>
      <c r="H26" s="33"/>
      <c r="I26" s="32"/>
      <c r="J26" s="32"/>
      <c r="K26" s="25"/>
      <c r="L26" s="25"/>
      <c r="M26" s="25"/>
      <c r="N26" s="19"/>
    </row>
    <row r="27" spans="1:14" s="7" customFormat="1" ht="38.25" x14ac:dyDescent="0.25">
      <c r="A27" s="32" t="s">
        <v>26</v>
      </c>
      <c r="B27" s="32" t="s">
        <v>38</v>
      </c>
      <c r="C27" s="32" t="s">
        <v>55</v>
      </c>
      <c r="D27" s="32" t="s">
        <v>27</v>
      </c>
      <c r="E27" s="37" t="s">
        <v>53</v>
      </c>
      <c r="F27" s="40" t="s">
        <v>57</v>
      </c>
      <c r="G27" s="24" t="s">
        <v>56</v>
      </c>
      <c r="H27" s="33">
        <f>H28+H34+H31</f>
        <v>800</v>
      </c>
      <c r="I27" s="33">
        <f t="shared" ref="I27:J27" si="4">I28+I34+I31</f>
        <v>2</v>
      </c>
      <c r="J27" s="33">
        <f t="shared" si="4"/>
        <v>0</v>
      </c>
      <c r="K27" s="39">
        <f>K28+K31+K34+K40+K43</f>
        <v>11000</v>
      </c>
      <c r="L27" s="39">
        <f>L28+L31+L34+L37+L40+L43</f>
        <v>11000</v>
      </c>
      <c r="M27" s="39">
        <f t="shared" ref="M27" si="5">M28+M31+M34+M40</f>
        <v>11000</v>
      </c>
    </row>
    <row r="28" spans="1:14" ht="54" customHeight="1" x14ac:dyDescent="0.25">
      <c r="A28" s="111" t="s">
        <v>26</v>
      </c>
      <c r="B28" s="111" t="s">
        <v>38</v>
      </c>
      <c r="C28" s="111" t="s">
        <v>55</v>
      </c>
      <c r="D28" s="112" t="s">
        <v>54</v>
      </c>
      <c r="E28" s="28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28" s="26" t="s">
        <v>94</v>
      </c>
      <c r="G28" s="24" t="s">
        <v>58</v>
      </c>
      <c r="H28" s="33">
        <v>800</v>
      </c>
      <c r="I28" s="32"/>
      <c r="J28" s="32"/>
      <c r="K28" s="25">
        <f>K30</f>
        <v>10536.39</v>
      </c>
      <c r="L28" s="25">
        <f t="shared" ref="L28:M28" si="6">L30</f>
        <v>0</v>
      </c>
      <c r="M28" s="25">
        <f t="shared" si="6"/>
        <v>0</v>
      </c>
    </row>
    <row r="29" spans="1:14" ht="25.5" x14ac:dyDescent="0.25">
      <c r="A29" s="111"/>
      <c r="B29" s="111"/>
      <c r="C29" s="111"/>
      <c r="D29" s="112"/>
      <c r="E29" s="22" t="s">
        <v>59</v>
      </c>
      <c r="F29" s="26"/>
      <c r="G29" s="26"/>
      <c r="H29" s="27" t="s">
        <v>61</v>
      </c>
      <c r="I29" s="26"/>
      <c r="J29" s="26"/>
      <c r="K29" s="25"/>
      <c r="L29" s="25"/>
      <c r="M29" s="25"/>
    </row>
    <row r="30" spans="1:14" ht="28.5" customHeight="1" x14ac:dyDescent="0.25">
      <c r="A30" s="111"/>
      <c r="B30" s="111"/>
      <c r="C30" s="111"/>
      <c r="D30" s="112"/>
      <c r="E30" s="22" t="s">
        <v>60</v>
      </c>
      <c r="F30" s="26"/>
      <c r="G30" s="26"/>
      <c r="H30" s="27" t="s">
        <v>90</v>
      </c>
      <c r="I30" s="26"/>
      <c r="J30" s="26"/>
      <c r="K30" s="25">
        <v>10536.39</v>
      </c>
      <c r="L30" s="25"/>
      <c r="M30" s="25"/>
    </row>
    <row r="31" spans="1:14" ht="60" customHeight="1" x14ac:dyDescent="0.25">
      <c r="A31" s="111" t="s">
        <v>26</v>
      </c>
      <c r="B31" s="111" t="s">
        <v>38</v>
      </c>
      <c r="C31" s="111" t="s">
        <v>55</v>
      </c>
      <c r="D31" s="112" t="s">
        <v>54</v>
      </c>
      <c r="E31" s="43" t="str">
        <f>'[1]Прил 6.1 (аналит субсид)№10'!$G$32</f>
        <v>Разработка проектно-сметной документации на капитальный ремонт фасада административного здания по ул.Октябрьская 79, г. Калининград</v>
      </c>
      <c r="F31" s="26" t="s">
        <v>93</v>
      </c>
      <c r="G31" s="24" t="s">
        <v>92</v>
      </c>
      <c r="H31" s="33"/>
      <c r="I31" s="32" t="s">
        <v>26</v>
      </c>
      <c r="J31" s="32"/>
      <c r="K31" s="25">
        <f>K33</f>
        <v>0</v>
      </c>
      <c r="L31" s="25">
        <f t="shared" ref="L31:M31" si="7">L33</f>
        <v>1975</v>
      </c>
      <c r="M31" s="25">
        <f t="shared" si="7"/>
        <v>0</v>
      </c>
    </row>
    <row r="32" spans="1:14" ht="25.5" x14ac:dyDescent="0.25">
      <c r="A32" s="111"/>
      <c r="B32" s="111"/>
      <c r="C32" s="111"/>
      <c r="D32" s="112"/>
      <c r="E32" s="22" t="s">
        <v>59</v>
      </c>
      <c r="F32" s="26"/>
      <c r="G32" s="26"/>
      <c r="H32" s="27"/>
      <c r="I32" s="26"/>
      <c r="J32" s="26"/>
      <c r="K32" s="25"/>
      <c r="L32" s="25"/>
      <c r="M32" s="25"/>
    </row>
    <row r="33" spans="1:13" x14ac:dyDescent="0.25">
      <c r="A33" s="111"/>
      <c r="B33" s="111"/>
      <c r="C33" s="111"/>
      <c r="D33" s="112"/>
      <c r="E33" s="22" t="s">
        <v>60</v>
      </c>
      <c r="F33" s="26"/>
      <c r="G33" s="26"/>
      <c r="H33" s="27"/>
      <c r="I33" s="26" t="s">
        <v>34</v>
      </c>
      <c r="J33" s="26"/>
      <c r="K33" s="25">
        <v>0</v>
      </c>
      <c r="L33" s="25">
        <v>1975</v>
      </c>
      <c r="M33" s="25"/>
    </row>
    <row r="34" spans="1:13" ht="53.25" customHeight="1" x14ac:dyDescent="0.25">
      <c r="A34" s="111" t="s">
        <v>26</v>
      </c>
      <c r="B34" s="111" t="s">
        <v>38</v>
      </c>
      <c r="C34" s="111" t="s">
        <v>55</v>
      </c>
      <c r="D34" s="112" t="s">
        <v>54</v>
      </c>
      <c r="E34" s="43" t="str">
        <f>'[1]Прил 6.1 (аналит субсид)№10'!$G$33</f>
        <v>Разработка проектно-сметной документации на капитальный ремонт фасада административного здания по ул. К. Маркса, 41-43, г. Калининград</v>
      </c>
      <c r="F34" s="26" t="str">
        <f t="shared" ref="F34:G34" si="8">F31</f>
        <v>количество пакетов документации</v>
      </c>
      <c r="G34" s="24" t="str">
        <f t="shared" si="8"/>
        <v>ед.</v>
      </c>
      <c r="H34" s="33"/>
      <c r="I34" s="33">
        <v>1</v>
      </c>
      <c r="J34" s="32"/>
      <c r="K34" s="25">
        <f>K36</f>
        <v>0</v>
      </c>
      <c r="L34" s="25">
        <f t="shared" ref="L34:M34" si="9">L36</f>
        <v>2075</v>
      </c>
      <c r="M34" s="25">
        <f t="shared" si="9"/>
        <v>0</v>
      </c>
    </row>
    <row r="35" spans="1:13" ht="25.5" x14ac:dyDescent="0.25">
      <c r="A35" s="111"/>
      <c r="B35" s="111"/>
      <c r="C35" s="111"/>
      <c r="D35" s="112"/>
      <c r="E35" s="22" t="s">
        <v>59</v>
      </c>
      <c r="F35" s="26"/>
      <c r="G35" s="26"/>
      <c r="H35" s="27"/>
      <c r="I35" s="27"/>
      <c r="J35" s="26"/>
      <c r="K35" s="25"/>
      <c r="L35" s="25"/>
      <c r="M35" s="25"/>
    </row>
    <row r="36" spans="1:13" x14ac:dyDescent="0.25">
      <c r="A36" s="111"/>
      <c r="B36" s="111"/>
      <c r="C36" s="111"/>
      <c r="D36" s="112"/>
      <c r="E36" s="22" t="s">
        <v>60</v>
      </c>
      <c r="F36" s="26"/>
      <c r="G36" s="26"/>
      <c r="H36" s="27"/>
      <c r="I36" s="27" t="s">
        <v>34</v>
      </c>
      <c r="J36" s="26"/>
      <c r="K36" s="25"/>
      <c r="L36" s="25">
        <v>2075</v>
      </c>
      <c r="M36" s="25"/>
    </row>
    <row r="37" spans="1:13" ht="38.25" x14ac:dyDescent="0.25">
      <c r="A37" s="111" t="s">
        <v>26</v>
      </c>
      <c r="B37" s="111" t="s">
        <v>38</v>
      </c>
      <c r="C37" s="111" t="s">
        <v>55</v>
      </c>
      <c r="D37" s="112" t="s">
        <v>54</v>
      </c>
      <c r="E37" s="43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37" s="26" t="s">
        <v>57</v>
      </c>
      <c r="G37" s="24" t="s">
        <v>58</v>
      </c>
      <c r="H37" s="27"/>
      <c r="I37" s="27"/>
      <c r="J37" s="26"/>
      <c r="K37" s="25"/>
      <c r="L37" s="25">
        <f>L39</f>
        <v>6950</v>
      </c>
      <c r="M37" s="25"/>
    </row>
    <row r="38" spans="1:13" ht="25.5" x14ac:dyDescent="0.25">
      <c r="A38" s="111"/>
      <c r="B38" s="111"/>
      <c r="C38" s="111"/>
      <c r="D38" s="112"/>
      <c r="E38" s="22" t="s">
        <v>59</v>
      </c>
      <c r="F38" s="26"/>
      <c r="G38" s="26"/>
      <c r="H38" s="27"/>
      <c r="I38" s="27"/>
      <c r="J38" s="26"/>
      <c r="K38" s="25"/>
      <c r="L38" s="25"/>
      <c r="M38" s="25"/>
    </row>
    <row r="39" spans="1:13" x14ac:dyDescent="0.25">
      <c r="A39" s="111"/>
      <c r="B39" s="111"/>
      <c r="C39" s="111"/>
      <c r="D39" s="112"/>
      <c r="E39" s="22" t="s">
        <v>60</v>
      </c>
      <c r="F39" s="26"/>
      <c r="G39" s="26"/>
      <c r="H39" s="27"/>
      <c r="I39" s="27" t="s">
        <v>34</v>
      </c>
      <c r="J39" s="26"/>
      <c r="K39" s="25"/>
      <c r="L39" s="25">
        <v>6950</v>
      </c>
      <c r="M39" s="25"/>
    </row>
    <row r="40" spans="1:13" ht="38.25" x14ac:dyDescent="0.25">
      <c r="A40" s="111" t="s">
        <v>26</v>
      </c>
      <c r="B40" s="111" t="s">
        <v>38</v>
      </c>
      <c r="C40" s="111" t="s">
        <v>55</v>
      </c>
      <c r="D40" s="112" t="s">
        <v>54</v>
      </c>
      <c r="E40" s="42" t="s">
        <v>63</v>
      </c>
      <c r="F40" s="26" t="s">
        <v>94</v>
      </c>
      <c r="G40" s="24" t="s">
        <v>58</v>
      </c>
      <c r="H40" s="33"/>
      <c r="I40" s="33"/>
      <c r="J40" s="32" t="s">
        <v>64</v>
      </c>
      <c r="K40" s="25">
        <f>K42</f>
        <v>0</v>
      </c>
      <c r="L40" s="25">
        <f t="shared" ref="L40:M40" si="10">L42</f>
        <v>0</v>
      </c>
      <c r="M40" s="25">
        <f t="shared" si="10"/>
        <v>11000</v>
      </c>
    </row>
    <row r="41" spans="1:13" ht="25.5" x14ac:dyDescent="0.25">
      <c r="A41" s="111"/>
      <c r="B41" s="111"/>
      <c r="C41" s="111"/>
      <c r="D41" s="112"/>
      <c r="E41" s="22" t="s">
        <v>59</v>
      </c>
      <c r="F41" s="26"/>
      <c r="G41" s="26"/>
      <c r="H41" s="27"/>
      <c r="I41" s="27"/>
      <c r="J41" s="27" t="s">
        <v>61</v>
      </c>
      <c r="K41" s="25"/>
      <c r="L41" s="25"/>
      <c r="M41" s="25"/>
    </row>
    <row r="42" spans="1:13" x14ac:dyDescent="0.25">
      <c r="A42" s="111"/>
      <c r="B42" s="111"/>
      <c r="C42" s="111"/>
      <c r="D42" s="112"/>
      <c r="E42" s="22" t="s">
        <v>60</v>
      </c>
      <c r="F42" s="26"/>
      <c r="G42" s="26"/>
      <c r="H42" s="27"/>
      <c r="I42" s="27"/>
      <c r="J42" s="27" t="s">
        <v>62</v>
      </c>
      <c r="K42" s="25"/>
      <c r="L42" s="25"/>
      <c r="M42" s="25">
        <v>11000</v>
      </c>
    </row>
    <row r="43" spans="1:13" ht="38.25" x14ac:dyDescent="0.25">
      <c r="A43" s="111" t="s">
        <v>26</v>
      </c>
      <c r="B43" s="111" t="s">
        <v>38</v>
      </c>
      <c r="C43" s="111" t="s">
        <v>55</v>
      </c>
      <c r="D43" s="112" t="s">
        <v>54</v>
      </c>
      <c r="E43" s="41" t="str">
        <f>'[1]Прил 6.1 (аналит субсид)№10'!$G$31</f>
        <v>Поставка жалюзи оконных</v>
      </c>
      <c r="F43" s="17" t="s">
        <v>91</v>
      </c>
      <c r="G43" s="16" t="s">
        <v>92</v>
      </c>
      <c r="H43" s="16">
        <v>40</v>
      </c>
      <c r="I43" s="15"/>
      <c r="J43" s="15"/>
      <c r="K43" s="16">
        <f>K44</f>
        <v>463.61</v>
      </c>
      <c r="L43" s="16"/>
      <c r="M43" s="16"/>
    </row>
    <row r="44" spans="1:13" x14ac:dyDescent="0.25">
      <c r="A44" s="111"/>
      <c r="B44" s="111"/>
      <c r="C44" s="111"/>
      <c r="D44" s="112"/>
      <c r="E44" s="22" t="s">
        <v>60</v>
      </c>
      <c r="F44" s="15"/>
      <c r="G44" s="15"/>
      <c r="H44" s="16" t="s">
        <v>34</v>
      </c>
      <c r="I44" s="15"/>
      <c r="J44" s="15"/>
      <c r="K44" s="16">
        <v>463.61</v>
      </c>
      <c r="L44" s="16"/>
      <c r="M44" s="16"/>
    </row>
    <row r="45" spans="1:13" x14ac:dyDescent="0.25">
      <c r="A45" s="111"/>
      <c r="B45" s="111"/>
      <c r="C45" s="111"/>
      <c r="D45" s="112"/>
      <c r="E45" s="15"/>
      <c r="F45" s="15"/>
      <c r="G45" s="15"/>
      <c r="H45" s="15"/>
      <c r="I45" s="15"/>
      <c r="J45" s="15"/>
      <c r="K45" s="16"/>
      <c r="L45" s="16"/>
      <c r="M45" s="16"/>
    </row>
  </sheetData>
  <mergeCells count="47">
    <mergeCell ref="A5:M5"/>
    <mergeCell ref="A6:M6"/>
    <mergeCell ref="I1:M4"/>
    <mergeCell ref="A43:A45"/>
    <mergeCell ref="B43:B45"/>
    <mergeCell ref="C43:C45"/>
    <mergeCell ref="D43:D45"/>
    <mergeCell ref="A37:A39"/>
    <mergeCell ref="B37:B39"/>
    <mergeCell ref="C37:C39"/>
    <mergeCell ref="D37:D39"/>
    <mergeCell ref="A40:A42"/>
    <mergeCell ref="B40:B42"/>
    <mergeCell ref="C40:C42"/>
    <mergeCell ref="D40:D42"/>
    <mergeCell ref="A31:A33"/>
    <mergeCell ref="B31:B33"/>
    <mergeCell ref="C31:C33"/>
    <mergeCell ref="D31:D33"/>
    <mergeCell ref="A34:A36"/>
    <mergeCell ref="B34:B36"/>
    <mergeCell ref="C34:C36"/>
    <mergeCell ref="D34:D36"/>
    <mergeCell ref="A22:A26"/>
    <mergeCell ref="B22:B26"/>
    <mergeCell ref="C22:C26"/>
    <mergeCell ref="D22:D26"/>
    <mergeCell ref="A17:A21"/>
    <mergeCell ref="B17:B21"/>
    <mergeCell ref="C17:C21"/>
    <mergeCell ref="D17:D21"/>
    <mergeCell ref="A28:A30"/>
    <mergeCell ref="B28:B30"/>
    <mergeCell ref="C28:C30"/>
    <mergeCell ref="D28:D30"/>
    <mergeCell ref="K7:M7"/>
    <mergeCell ref="E10:F10"/>
    <mergeCell ref="A12:A16"/>
    <mergeCell ref="B12:B16"/>
    <mergeCell ref="C12:C16"/>
    <mergeCell ref="D12:D16"/>
    <mergeCell ref="A7:A8"/>
    <mergeCell ref="B7:B8"/>
    <mergeCell ref="C7:C8"/>
    <mergeCell ref="D7:D8"/>
    <mergeCell ref="E7:E8"/>
    <mergeCell ref="F7:J7"/>
  </mergeCells>
  <pageMargins left="0.31496062992125984" right="0.11811023622047245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86"/>
  <sheetViews>
    <sheetView topLeftCell="A75" workbookViewId="0">
      <selection activeCell="M83" sqref="M83"/>
    </sheetView>
  </sheetViews>
  <sheetFormatPr defaultRowHeight="15" x14ac:dyDescent="0.25"/>
  <cols>
    <col min="1" max="1" width="5" style="6" customWidth="1"/>
    <col min="2" max="2" width="5.75" style="6" customWidth="1"/>
    <col min="3" max="3" width="7.5" style="6" customWidth="1"/>
    <col min="4" max="4" width="12.375" style="6" customWidth="1"/>
    <col min="5" max="5" width="27" style="6" customWidth="1"/>
    <col min="6" max="6" width="12.375" style="6" customWidth="1"/>
    <col min="7" max="7" width="5.75" style="6" customWidth="1"/>
    <col min="8" max="8" width="7.75" style="6" customWidth="1"/>
    <col min="9" max="9" width="8.375" style="6" customWidth="1"/>
    <col min="10" max="10" width="8.125" style="6" customWidth="1"/>
    <col min="11" max="11" width="8.875" style="6" customWidth="1"/>
    <col min="12" max="12" width="9" style="6" customWidth="1"/>
    <col min="13" max="13" width="8.5" style="6" customWidth="1"/>
    <col min="14" max="16384" width="9" style="6"/>
  </cols>
  <sheetData>
    <row r="1" spans="1:13" x14ac:dyDescent="0.25">
      <c r="H1" s="121" t="s">
        <v>208</v>
      </c>
      <c r="I1" s="122"/>
      <c r="J1" s="122"/>
      <c r="K1" s="122"/>
      <c r="L1" s="122"/>
      <c r="M1" s="122"/>
    </row>
    <row r="2" spans="1:13" x14ac:dyDescent="0.25">
      <c r="H2" s="122"/>
      <c r="I2" s="122"/>
      <c r="J2" s="122"/>
      <c r="K2" s="122"/>
      <c r="L2" s="122"/>
      <c r="M2" s="122"/>
    </row>
    <row r="3" spans="1:13" x14ac:dyDescent="0.25">
      <c r="H3" s="122"/>
      <c r="I3" s="122"/>
      <c r="J3" s="122"/>
      <c r="K3" s="122"/>
      <c r="L3" s="122"/>
      <c r="M3" s="122"/>
    </row>
    <row r="4" spans="1:13" x14ac:dyDescent="0.25">
      <c r="H4" s="122"/>
      <c r="I4" s="122"/>
      <c r="J4" s="122"/>
      <c r="K4" s="122"/>
      <c r="L4" s="122"/>
      <c r="M4" s="122"/>
    </row>
    <row r="5" spans="1:13" ht="15.75" x14ac:dyDescent="0.25">
      <c r="A5" s="123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3" ht="46.5" customHeight="1" thickBot="1" x14ac:dyDescent="0.3">
      <c r="A6" s="125" t="s">
        <v>99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ht="24" customHeight="1" x14ac:dyDescent="0.25">
      <c r="A7" s="132" t="s">
        <v>89</v>
      </c>
      <c r="B7" s="134" t="s">
        <v>20</v>
      </c>
      <c r="C7" s="134" t="s">
        <v>21</v>
      </c>
      <c r="D7" s="134" t="s">
        <v>39</v>
      </c>
      <c r="E7" s="136" t="s">
        <v>67</v>
      </c>
      <c r="F7" s="136" t="s">
        <v>42</v>
      </c>
      <c r="G7" s="136"/>
      <c r="H7" s="136"/>
      <c r="I7" s="136"/>
      <c r="J7" s="136"/>
      <c r="K7" s="130" t="s">
        <v>65</v>
      </c>
      <c r="L7" s="130"/>
      <c r="M7" s="131"/>
    </row>
    <row r="8" spans="1:13" ht="77.25" customHeight="1" x14ac:dyDescent="0.25">
      <c r="A8" s="133"/>
      <c r="B8" s="135"/>
      <c r="C8" s="135"/>
      <c r="D8" s="135"/>
      <c r="E8" s="137"/>
      <c r="F8" s="34" t="s">
        <v>22</v>
      </c>
      <c r="G8" s="34" t="s">
        <v>23</v>
      </c>
      <c r="H8" s="103" t="s">
        <v>24</v>
      </c>
      <c r="I8" s="103" t="s">
        <v>25</v>
      </c>
      <c r="J8" s="103" t="s">
        <v>47</v>
      </c>
      <c r="K8" s="103" t="s">
        <v>24</v>
      </c>
      <c r="L8" s="103" t="s">
        <v>25</v>
      </c>
      <c r="M8" s="50" t="s">
        <v>47</v>
      </c>
    </row>
    <row r="9" spans="1:13" x14ac:dyDescent="0.25">
      <c r="A9" s="51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52">
        <v>13</v>
      </c>
    </row>
    <row r="10" spans="1:13" ht="45.75" customHeight="1" x14ac:dyDescent="0.25">
      <c r="A10" s="70" t="s">
        <v>122</v>
      </c>
      <c r="B10" s="47" t="s">
        <v>0</v>
      </c>
      <c r="C10" s="47" t="s">
        <v>0</v>
      </c>
      <c r="D10" s="47" t="s">
        <v>0</v>
      </c>
      <c r="E10" s="102" t="s">
        <v>197</v>
      </c>
      <c r="F10" s="48"/>
      <c r="G10" s="47" t="s">
        <v>0</v>
      </c>
      <c r="H10" s="47" t="s">
        <v>0</v>
      </c>
      <c r="I10" s="47" t="s">
        <v>0</v>
      </c>
      <c r="J10" s="47" t="s">
        <v>0</v>
      </c>
      <c r="K10" s="49">
        <f>K11+K38+K42+K45+K80+K82+K73</f>
        <v>437337.91499999998</v>
      </c>
      <c r="L10" s="49">
        <f t="shared" ref="L10" si="0">L11+L38+L42+L45+L80+L82+L73</f>
        <v>381487.95500000002</v>
      </c>
      <c r="M10" s="49">
        <f>M11+M38+M42+M45+M80+M82+M73</f>
        <v>380743.99500000005</v>
      </c>
    </row>
    <row r="11" spans="1:13" ht="40.5" customHeight="1" x14ac:dyDescent="0.25">
      <c r="A11" s="66" t="s">
        <v>122</v>
      </c>
      <c r="B11" s="66" t="s">
        <v>38</v>
      </c>
      <c r="C11" s="66" t="s">
        <v>27</v>
      </c>
      <c r="D11" s="66" t="s">
        <v>27</v>
      </c>
      <c r="E11" s="127" t="s">
        <v>98</v>
      </c>
      <c r="F11" s="127"/>
      <c r="G11" s="67" t="s">
        <v>0</v>
      </c>
      <c r="H11" s="67" t="s">
        <v>0</v>
      </c>
      <c r="I11" s="67" t="s">
        <v>0</v>
      </c>
      <c r="J11" s="67" t="s">
        <v>0</v>
      </c>
      <c r="K11" s="68">
        <f>K12+K13+K14+K27+K28+K31+K32+K33+K34</f>
        <v>321551.59499999997</v>
      </c>
      <c r="L11" s="68">
        <f>L12+L13+L14+L27+L28+L31+L32+L33+L34</f>
        <v>292756.15499999997</v>
      </c>
      <c r="M11" s="68">
        <f t="shared" ref="M11" si="1">M12+M13+M14+M27+M28+M31+M32+M33+M34</f>
        <v>292040.35499999998</v>
      </c>
    </row>
    <row r="12" spans="1:13" s="9" customFormat="1" ht="30" customHeight="1" x14ac:dyDescent="0.25">
      <c r="A12" s="53" t="s">
        <v>122</v>
      </c>
      <c r="B12" s="53" t="s">
        <v>38</v>
      </c>
      <c r="C12" s="53" t="s">
        <v>69</v>
      </c>
      <c r="D12" s="54" t="s">
        <v>54</v>
      </c>
      <c r="E12" s="55" t="s">
        <v>14</v>
      </c>
      <c r="F12" s="56" t="s">
        <v>68</v>
      </c>
      <c r="G12" s="57" t="s">
        <v>45</v>
      </c>
      <c r="H12" s="58">
        <v>120292</v>
      </c>
      <c r="I12" s="58">
        <v>120292</v>
      </c>
      <c r="J12" s="58">
        <v>120292</v>
      </c>
      <c r="K12" s="59">
        <v>107374.58500000001</v>
      </c>
      <c r="L12" s="59">
        <v>107374.58500000001</v>
      </c>
      <c r="M12" s="59">
        <v>107374.58500000001</v>
      </c>
    </row>
    <row r="13" spans="1:13" s="9" customFormat="1" ht="60" customHeight="1" x14ac:dyDescent="0.25">
      <c r="A13" s="53" t="s">
        <v>122</v>
      </c>
      <c r="B13" s="53" t="s">
        <v>38</v>
      </c>
      <c r="C13" s="53" t="s">
        <v>79</v>
      </c>
      <c r="D13" s="54" t="s">
        <v>54</v>
      </c>
      <c r="E13" s="55" t="s">
        <v>15</v>
      </c>
      <c r="F13" s="56" t="s">
        <v>70</v>
      </c>
      <c r="G13" s="57" t="s">
        <v>58</v>
      </c>
      <c r="H13" s="60">
        <v>26393.8</v>
      </c>
      <c r="I13" s="60">
        <v>26393.8</v>
      </c>
      <c r="J13" s="60">
        <v>26393.8</v>
      </c>
      <c r="K13" s="61">
        <v>149549.81</v>
      </c>
      <c r="L13" s="61">
        <v>149549.81</v>
      </c>
      <c r="M13" s="61">
        <v>149549.81</v>
      </c>
    </row>
    <row r="14" spans="1:13" s="9" customFormat="1" ht="53.25" customHeight="1" x14ac:dyDescent="0.25">
      <c r="A14" s="53" t="s">
        <v>122</v>
      </c>
      <c r="B14" s="53" t="s">
        <v>38</v>
      </c>
      <c r="C14" s="53" t="s">
        <v>80</v>
      </c>
      <c r="D14" s="54" t="s">
        <v>78</v>
      </c>
      <c r="E14" s="55" t="s">
        <v>6</v>
      </c>
      <c r="F14" s="56" t="s">
        <v>71</v>
      </c>
      <c r="G14" s="57" t="s">
        <v>45</v>
      </c>
      <c r="H14" s="58">
        <v>781</v>
      </c>
      <c r="I14" s="58">
        <v>781</v>
      </c>
      <c r="J14" s="58">
        <v>781</v>
      </c>
      <c r="K14" s="61">
        <f>K15+K16+K17+K18+K19+K20+K21+K22+K23+K24+K25+K26</f>
        <v>46652.479999999996</v>
      </c>
      <c r="L14" s="61">
        <f t="shared" ref="L14:M14" si="2">L15+L16+L17+L18+L19+L20+L21+L22+L23+L24+L25+L26</f>
        <v>17141.239999999998</v>
      </c>
      <c r="M14" s="61">
        <f t="shared" si="2"/>
        <v>17141.239999999998</v>
      </c>
    </row>
    <row r="15" spans="1:13" s="9" customFormat="1" ht="25.5" x14ac:dyDescent="0.25">
      <c r="A15" s="32" t="s">
        <v>0</v>
      </c>
      <c r="B15" s="32" t="s">
        <v>0</v>
      </c>
      <c r="C15" s="32" t="s">
        <v>0</v>
      </c>
      <c r="D15" s="40" t="s">
        <v>78</v>
      </c>
      <c r="E15" s="44" t="s">
        <v>100</v>
      </c>
      <c r="F15" s="23" t="s">
        <v>101</v>
      </c>
      <c r="G15" s="24" t="s">
        <v>45</v>
      </c>
      <c r="H15" s="29">
        <f>'[2]План реализации 2_01'!H9</f>
        <v>80</v>
      </c>
      <c r="I15" s="29">
        <f>'[2]План реализации 2_01'!I9</f>
        <v>10</v>
      </c>
      <c r="J15" s="29">
        <f>'[2]План реализации 2_01'!J9</f>
        <v>10</v>
      </c>
      <c r="K15" s="14">
        <v>16398.97</v>
      </c>
      <c r="L15" s="14">
        <v>1378.64</v>
      </c>
      <c r="M15" s="14">
        <v>1378.64</v>
      </c>
    </row>
    <row r="16" spans="1:13" s="9" customFormat="1" ht="25.5" x14ac:dyDescent="0.25">
      <c r="A16" s="32" t="s">
        <v>0</v>
      </c>
      <c r="B16" s="32" t="s">
        <v>0</v>
      </c>
      <c r="C16" s="32" t="s">
        <v>0</v>
      </c>
      <c r="D16" s="40" t="s">
        <v>78</v>
      </c>
      <c r="E16" s="45" t="s">
        <v>102</v>
      </c>
      <c r="F16" s="23" t="s">
        <v>103</v>
      </c>
      <c r="G16" s="24" t="s">
        <v>104</v>
      </c>
      <c r="H16" s="29">
        <f>'[2]План реализации 2_01'!H10</f>
        <v>12</v>
      </c>
      <c r="I16" s="29">
        <f>'[2]План реализации 2_01'!I10</f>
        <v>12</v>
      </c>
      <c r="J16" s="29">
        <f>'[2]План реализации 2_01'!J10</f>
        <v>12</v>
      </c>
      <c r="K16" s="14">
        <f>'[2]План реализации 2_01'!K10</f>
        <v>2605.3200000000002</v>
      </c>
      <c r="L16" s="14">
        <f>'[2]План реализации 2_01'!L10</f>
        <v>2575.42</v>
      </c>
      <c r="M16" s="14">
        <f>'[2]План реализации 2_01'!M10</f>
        <v>2575.42</v>
      </c>
    </row>
    <row r="17" spans="1:13" s="9" customFormat="1" ht="25.5" x14ac:dyDescent="0.25">
      <c r="A17" s="32" t="s">
        <v>0</v>
      </c>
      <c r="B17" s="32" t="s">
        <v>0</v>
      </c>
      <c r="C17" s="32" t="s">
        <v>0</v>
      </c>
      <c r="D17" s="40" t="s">
        <v>78</v>
      </c>
      <c r="E17" s="44" t="s">
        <v>105</v>
      </c>
      <c r="F17" s="23" t="s">
        <v>103</v>
      </c>
      <c r="G17" s="24" t="s">
        <v>104</v>
      </c>
      <c r="H17" s="29">
        <f>'[2]План реализации 2_01'!H11</f>
        <v>12</v>
      </c>
      <c r="I17" s="29">
        <f>'[2]План реализации 2_01'!I11</f>
        <v>12</v>
      </c>
      <c r="J17" s="29">
        <f>'[2]План реализации 2_01'!J11</f>
        <v>12</v>
      </c>
      <c r="K17" s="14">
        <f>'[2]План реализации 2_01'!K11</f>
        <v>1920</v>
      </c>
      <c r="L17" s="14">
        <f>'[2]План реализации 2_01'!L11</f>
        <v>1920</v>
      </c>
      <c r="M17" s="14">
        <f>'[2]План реализации 2_01'!M11</f>
        <v>1920</v>
      </c>
    </row>
    <row r="18" spans="1:13" s="9" customFormat="1" ht="25.5" x14ac:dyDescent="0.25">
      <c r="A18" s="32" t="s">
        <v>0</v>
      </c>
      <c r="B18" s="32" t="s">
        <v>0</v>
      </c>
      <c r="C18" s="32" t="s">
        <v>0</v>
      </c>
      <c r="D18" s="40" t="s">
        <v>78</v>
      </c>
      <c r="E18" s="44" t="s">
        <v>106</v>
      </c>
      <c r="F18" s="23" t="s">
        <v>103</v>
      </c>
      <c r="G18" s="24" t="s">
        <v>104</v>
      </c>
      <c r="H18" s="29">
        <f>'[2]План реализации 2_01'!H12</f>
        <v>12</v>
      </c>
      <c r="I18" s="29">
        <f>'[2]План реализации 2_01'!I12</f>
        <v>12</v>
      </c>
      <c r="J18" s="29">
        <f>'[2]План реализации 2_01'!J12</f>
        <v>12</v>
      </c>
      <c r="K18" s="14">
        <f>'[2]План реализации 2_01'!K12</f>
        <v>1200.07</v>
      </c>
      <c r="L18" s="14">
        <f>'[2]План реализации 2_01'!L12</f>
        <v>1200.07</v>
      </c>
      <c r="M18" s="14">
        <f>'[2]План реализации 2_01'!M12</f>
        <v>1200.07</v>
      </c>
    </row>
    <row r="19" spans="1:13" s="9" customFormat="1" ht="25.5" x14ac:dyDescent="0.25">
      <c r="A19" s="32" t="s">
        <v>0</v>
      </c>
      <c r="B19" s="32" t="s">
        <v>0</v>
      </c>
      <c r="C19" s="32" t="s">
        <v>0</v>
      </c>
      <c r="D19" s="40" t="s">
        <v>78</v>
      </c>
      <c r="E19" s="31" t="s">
        <v>107</v>
      </c>
      <c r="F19" s="23" t="s">
        <v>103</v>
      </c>
      <c r="G19" s="24" t="s">
        <v>104</v>
      </c>
      <c r="H19" s="29">
        <f>'[2]План реализации 2_01'!H13</f>
        <v>12</v>
      </c>
      <c r="I19" s="29">
        <f>'[2]План реализации 2_01'!I13</f>
        <v>12</v>
      </c>
      <c r="J19" s="29">
        <f>'[2]План реализации 2_01'!J13</f>
        <v>12</v>
      </c>
      <c r="K19" s="14">
        <f>'[2]План реализации 2_01'!K13</f>
        <v>3259.4</v>
      </c>
      <c r="L19" s="14">
        <f>'[2]План реализации 2_01'!L13</f>
        <v>3259.5</v>
      </c>
      <c r="M19" s="14">
        <f>'[2]План реализации 2_01'!M13</f>
        <v>3259.5</v>
      </c>
    </row>
    <row r="20" spans="1:13" s="9" customFormat="1" ht="38.25" x14ac:dyDescent="0.25">
      <c r="A20" s="32" t="s">
        <v>0</v>
      </c>
      <c r="B20" s="32" t="s">
        <v>0</v>
      </c>
      <c r="C20" s="32" t="s">
        <v>0</v>
      </c>
      <c r="D20" s="40" t="s">
        <v>78</v>
      </c>
      <c r="E20" s="31" t="s">
        <v>108</v>
      </c>
      <c r="F20" s="23" t="s">
        <v>103</v>
      </c>
      <c r="G20" s="24" t="s">
        <v>104</v>
      </c>
      <c r="H20" s="29">
        <f>'[2]План реализации 2_01'!H14</f>
        <v>12</v>
      </c>
      <c r="I20" s="29">
        <f>'[2]План реализации 2_01'!I14</f>
        <v>12</v>
      </c>
      <c r="J20" s="29">
        <f>'[2]План реализации 2_01'!J14</f>
        <v>12</v>
      </c>
      <c r="K20" s="14">
        <f>'[2]План реализации 2_01'!K14</f>
        <v>132</v>
      </c>
      <c r="L20" s="14">
        <f>'[2]План реализации 2_01'!L14</f>
        <v>132</v>
      </c>
      <c r="M20" s="14">
        <f>'[2]План реализации 2_01'!M14</f>
        <v>132</v>
      </c>
    </row>
    <row r="21" spans="1:13" s="9" customFormat="1" ht="25.5" x14ac:dyDescent="0.25">
      <c r="A21" s="32" t="s">
        <v>0</v>
      </c>
      <c r="B21" s="32" t="s">
        <v>0</v>
      </c>
      <c r="C21" s="32" t="s">
        <v>0</v>
      </c>
      <c r="D21" s="40" t="s">
        <v>78</v>
      </c>
      <c r="E21" s="31" t="s">
        <v>109</v>
      </c>
      <c r="F21" s="23" t="s">
        <v>103</v>
      </c>
      <c r="G21" s="24" t="s">
        <v>104</v>
      </c>
      <c r="H21" s="29">
        <f>'[2]План реализации 2_01'!H15</f>
        <v>12</v>
      </c>
      <c r="I21" s="29">
        <f>'[2]План реализации 2_01'!I15</f>
        <v>12</v>
      </c>
      <c r="J21" s="29">
        <f>'[2]План реализации 2_01'!J15</f>
        <v>12</v>
      </c>
      <c r="K21" s="14">
        <f>'[2]План реализации 2_01'!K15</f>
        <v>1023.75</v>
      </c>
      <c r="L21" s="14">
        <f>'[2]План реализации 2_01'!L15</f>
        <v>1023.75</v>
      </c>
      <c r="M21" s="14">
        <f>'[2]План реализации 2_01'!M15</f>
        <v>1023.75</v>
      </c>
    </row>
    <row r="22" spans="1:13" s="9" customFormat="1" ht="25.5" x14ac:dyDescent="0.25">
      <c r="A22" s="32" t="s">
        <v>0</v>
      </c>
      <c r="B22" s="32" t="s">
        <v>0</v>
      </c>
      <c r="C22" s="32" t="s">
        <v>0</v>
      </c>
      <c r="D22" s="40" t="s">
        <v>78</v>
      </c>
      <c r="E22" s="31" t="s">
        <v>110</v>
      </c>
      <c r="F22" s="23" t="s">
        <v>103</v>
      </c>
      <c r="G22" s="24" t="s">
        <v>104</v>
      </c>
      <c r="H22" s="29">
        <f>'[2]План реализации 2_01'!H16</f>
        <v>12</v>
      </c>
      <c r="I22" s="29">
        <f>'[2]План реализации 2_01'!I16</f>
        <v>12</v>
      </c>
      <c r="J22" s="29">
        <f>'[2]План реализации 2_01'!J16</f>
        <v>12</v>
      </c>
      <c r="K22" s="14">
        <f>'[2]План реализации 2_01'!K16</f>
        <v>6535.91</v>
      </c>
      <c r="L22" s="14">
        <f>'[2]План реализации 2_01'!L16</f>
        <v>2042.91</v>
      </c>
      <c r="M22" s="14">
        <f>'[2]План реализации 2_01'!M16</f>
        <v>2042.91</v>
      </c>
    </row>
    <row r="23" spans="1:13" s="9" customFormat="1" ht="25.5" x14ac:dyDescent="0.25">
      <c r="A23" s="32" t="s">
        <v>0</v>
      </c>
      <c r="B23" s="32" t="s">
        <v>0</v>
      </c>
      <c r="C23" s="32" t="s">
        <v>0</v>
      </c>
      <c r="D23" s="40" t="s">
        <v>78</v>
      </c>
      <c r="E23" s="31" t="s">
        <v>111</v>
      </c>
      <c r="F23" s="23" t="s">
        <v>103</v>
      </c>
      <c r="G23" s="24" t="s">
        <v>104</v>
      </c>
      <c r="H23" s="29">
        <f>'[2]План реализации 2_01'!H17</f>
        <v>12</v>
      </c>
      <c r="I23" s="29">
        <f>'[2]План реализации 2_01'!I17</f>
        <v>12</v>
      </c>
      <c r="J23" s="29">
        <f>'[2]План реализации 2_01'!J17</f>
        <v>12</v>
      </c>
      <c r="K23" s="14">
        <f>'[2]План реализации 2_01'!K17</f>
        <v>719.56</v>
      </c>
      <c r="L23" s="14">
        <f>'[2]План реализации 2_01'!L17</f>
        <v>719.57</v>
      </c>
      <c r="M23" s="14">
        <f>'[2]План реализации 2_01'!M17</f>
        <v>719.57</v>
      </c>
    </row>
    <row r="24" spans="1:13" s="9" customFormat="1" ht="25.5" x14ac:dyDescent="0.25">
      <c r="A24" s="32" t="s">
        <v>0</v>
      </c>
      <c r="B24" s="32" t="s">
        <v>0</v>
      </c>
      <c r="C24" s="32" t="s">
        <v>0</v>
      </c>
      <c r="D24" s="40" t="s">
        <v>78</v>
      </c>
      <c r="E24" s="31" t="s">
        <v>112</v>
      </c>
      <c r="F24" s="23" t="s">
        <v>103</v>
      </c>
      <c r="G24" s="24" t="s">
        <v>104</v>
      </c>
      <c r="H24" s="29">
        <f>'[2]План реализации 2_01'!H18</f>
        <v>12</v>
      </c>
      <c r="I24" s="29">
        <f>'[2]План реализации 2_01'!I18</f>
        <v>12</v>
      </c>
      <c r="J24" s="29">
        <f>'[2]План реализации 2_01'!J18</f>
        <v>12</v>
      </c>
      <c r="K24" s="14">
        <f>'[2]План реализации 2_01'!K18</f>
        <v>1887.5</v>
      </c>
      <c r="L24" s="14">
        <f>'[2]План реализации 2_01'!L18</f>
        <v>889.38</v>
      </c>
      <c r="M24" s="14">
        <f>'[2]План реализации 2_01'!M18</f>
        <v>889.38</v>
      </c>
    </row>
    <row r="25" spans="1:13" s="9" customFormat="1" ht="38.25" x14ac:dyDescent="0.25">
      <c r="A25" s="32" t="s">
        <v>0</v>
      </c>
      <c r="B25" s="32" t="s">
        <v>0</v>
      </c>
      <c r="C25" s="32" t="s">
        <v>0</v>
      </c>
      <c r="D25" s="40" t="s">
        <v>78</v>
      </c>
      <c r="E25" s="31" t="s">
        <v>113</v>
      </c>
      <c r="F25" s="23" t="s">
        <v>114</v>
      </c>
      <c r="G25" s="24" t="s">
        <v>92</v>
      </c>
      <c r="H25" s="29">
        <f>'[2]План реализации 2_01'!H19</f>
        <v>250</v>
      </c>
      <c r="I25" s="29">
        <f>'[2]План реализации 2_01'!I19</f>
        <v>250</v>
      </c>
      <c r="J25" s="29">
        <f>'[2]План реализации 2_01'!J19</f>
        <v>250</v>
      </c>
      <c r="K25" s="14">
        <f>'[2]План реализации 2_01'!K19</f>
        <v>2000</v>
      </c>
      <c r="L25" s="14">
        <f>'[2]План реализации 2_01'!L19</f>
        <v>2000</v>
      </c>
      <c r="M25" s="14">
        <f>'[2]План реализации 2_01'!M19</f>
        <v>2000</v>
      </c>
    </row>
    <row r="26" spans="1:13" s="9" customFormat="1" ht="38.25" x14ac:dyDescent="0.25">
      <c r="A26" s="32" t="s">
        <v>0</v>
      </c>
      <c r="B26" s="32" t="s">
        <v>0</v>
      </c>
      <c r="C26" s="32" t="s">
        <v>0</v>
      </c>
      <c r="D26" s="40" t="s">
        <v>78</v>
      </c>
      <c r="E26" s="31" t="s">
        <v>115</v>
      </c>
      <c r="F26" s="23" t="s">
        <v>116</v>
      </c>
      <c r="G26" s="24" t="s">
        <v>92</v>
      </c>
      <c r="H26" s="29">
        <f>'[2]План реализации 2_01'!H20</f>
        <v>1</v>
      </c>
      <c r="I26" s="29">
        <f>'[2]План реализации 2_01'!I20</f>
        <v>0</v>
      </c>
      <c r="J26" s="29">
        <f>'[2]План реализации 2_01'!J20</f>
        <v>0</v>
      </c>
      <c r="K26" s="14">
        <f>'[2]План реализации 2_01'!K20</f>
        <v>8970</v>
      </c>
      <c r="L26" s="14">
        <f>'[2]План реализации 2_01'!L20</f>
        <v>0</v>
      </c>
      <c r="M26" s="14">
        <f>'[2]План реализации 2_01'!M20</f>
        <v>0</v>
      </c>
    </row>
    <row r="27" spans="1:13" s="9" customFormat="1" ht="51" x14ac:dyDescent="0.25">
      <c r="A27" s="53" t="s">
        <v>122</v>
      </c>
      <c r="B27" s="53" t="s">
        <v>38</v>
      </c>
      <c r="C27" s="53" t="s">
        <v>81</v>
      </c>
      <c r="D27" s="54" t="s">
        <v>54</v>
      </c>
      <c r="E27" s="62" t="s">
        <v>16</v>
      </c>
      <c r="F27" s="56" t="s">
        <v>72</v>
      </c>
      <c r="G27" s="57" t="s">
        <v>45</v>
      </c>
      <c r="H27" s="58">
        <v>5</v>
      </c>
      <c r="I27" s="58">
        <v>5</v>
      </c>
      <c r="J27" s="58">
        <v>5</v>
      </c>
      <c r="K27" s="61">
        <v>11000</v>
      </c>
      <c r="L27" s="61">
        <v>11000</v>
      </c>
      <c r="M27" s="61">
        <v>11000</v>
      </c>
    </row>
    <row r="28" spans="1:13" s="9" customFormat="1" ht="70.5" customHeight="1" x14ac:dyDescent="0.25">
      <c r="A28" s="53" t="s">
        <v>122</v>
      </c>
      <c r="B28" s="53" t="s">
        <v>38</v>
      </c>
      <c r="C28" s="53" t="s">
        <v>82</v>
      </c>
      <c r="D28" s="54" t="s">
        <v>204</v>
      </c>
      <c r="E28" s="62" t="s">
        <v>205</v>
      </c>
      <c r="F28" s="56" t="s">
        <v>73</v>
      </c>
      <c r="G28" s="57" t="s">
        <v>45</v>
      </c>
      <c r="H28" s="58">
        <f>H29+H30</f>
        <v>35</v>
      </c>
      <c r="I28" s="58">
        <f t="shared" ref="I28:M28" si="3">I29+I30</f>
        <v>35</v>
      </c>
      <c r="J28" s="58">
        <f t="shared" si="3"/>
        <v>35</v>
      </c>
      <c r="K28" s="58">
        <f t="shared" si="3"/>
        <v>500</v>
      </c>
      <c r="L28" s="58">
        <f t="shared" si="3"/>
        <v>500</v>
      </c>
      <c r="M28" s="58">
        <f t="shared" si="3"/>
        <v>500</v>
      </c>
    </row>
    <row r="29" spans="1:13" s="9" customFormat="1" ht="89.25" x14ac:dyDescent="0.25">
      <c r="A29" s="32" t="str">
        <f t="shared" ref="A29:C30" si="4">A24</f>
        <v>х</v>
      </c>
      <c r="B29" s="32" t="str">
        <f t="shared" si="4"/>
        <v>х</v>
      </c>
      <c r="C29" s="32" t="str">
        <f t="shared" si="4"/>
        <v>х</v>
      </c>
      <c r="D29" s="40" t="s">
        <v>204</v>
      </c>
      <c r="E29" s="44" t="s">
        <v>117</v>
      </c>
      <c r="F29" s="23" t="s">
        <v>73</v>
      </c>
      <c r="G29" s="24" t="s">
        <v>45</v>
      </c>
      <c r="H29" s="29">
        <v>20</v>
      </c>
      <c r="I29" s="29">
        <v>20</v>
      </c>
      <c r="J29" s="29">
        <v>20</v>
      </c>
      <c r="K29" s="14">
        <v>350</v>
      </c>
      <c r="L29" s="14">
        <v>350</v>
      </c>
      <c r="M29" s="14">
        <v>350</v>
      </c>
    </row>
    <row r="30" spans="1:13" s="9" customFormat="1" ht="69.75" customHeight="1" x14ac:dyDescent="0.25">
      <c r="A30" s="32" t="str">
        <f t="shared" si="4"/>
        <v>х</v>
      </c>
      <c r="B30" s="32" t="str">
        <f t="shared" si="4"/>
        <v>х</v>
      </c>
      <c r="C30" s="32" t="str">
        <f t="shared" si="4"/>
        <v>х</v>
      </c>
      <c r="D30" s="40" t="s">
        <v>204</v>
      </c>
      <c r="E30" s="44" t="s">
        <v>118</v>
      </c>
      <c r="F30" s="23" t="s">
        <v>73</v>
      </c>
      <c r="G30" s="24" t="s">
        <v>45</v>
      </c>
      <c r="H30" s="29">
        <v>15</v>
      </c>
      <c r="I30" s="29">
        <v>15</v>
      </c>
      <c r="J30" s="29">
        <v>15</v>
      </c>
      <c r="K30" s="14">
        <v>150</v>
      </c>
      <c r="L30" s="14">
        <v>150</v>
      </c>
      <c r="M30" s="14">
        <v>150</v>
      </c>
    </row>
    <row r="31" spans="1:13" s="9" customFormat="1" ht="102.75" customHeight="1" x14ac:dyDescent="0.25">
      <c r="A31" s="53" t="s">
        <v>122</v>
      </c>
      <c r="B31" s="53" t="s">
        <v>38</v>
      </c>
      <c r="C31" s="53" t="s">
        <v>83</v>
      </c>
      <c r="D31" s="54" t="s">
        <v>119</v>
      </c>
      <c r="E31" s="63" t="s">
        <v>66</v>
      </c>
      <c r="F31" s="56" t="s">
        <v>74</v>
      </c>
      <c r="G31" s="57" t="s">
        <v>45</v>
      </c>
      <c r="H31" s="64">
        <v>7</v>
      </c>
      <c r="I31" s="64">
        <v>7</v>
      </c>
      <c r="J31" s="64">
        <v>7</v>
      </c>
      <c r="K31" s="61">
        <v>1700</v>
      </c>
      <c r="L31" s="61">
        <v>1700</v>
      </c>
      <c r="M31" s="61">
        <v>1700</v>
      </c>
    </row>
    <row r="32" spans="1:13" s="9" customFormat="1" ht="32.25" customHeight="1" x14ac:dyDescent="0.25">
      <c r="A32" s="53" t="s">
        <v>122</v>
      </c>
      <c r="B32" s="53" t="s">
        <v>38</v>
      </c>
      <c r="C32" s="53" t="s">
        <v>84</v>
      </c>
      <c r="D32" s="54" t="s">
        <v>119</v>
      </c>
      <c r="E32" s="65" t="s">
        <v>18</v>
      </c>
      <c r="F32" s="56" t="s">
        <v>75</v>
      </c>
      <c r="G32" s="57" t="s">
        <v>45</v>
      </c>
      <c r="H32" s="58">
        <v>0</v>
      </c>
      <c r="I32" s="58">
        <v>200</v>
      </c>
      <c r="J32" s="58">
        <v>0</v>
      </c>
      <c r="K32" s="61">
        <v>0</v>
      </c>
      <c r="L32" s="61">
        <v>715.8</v>
      </c>
      <c r="M32" s="61">
        <v>0</v>
      </c>
    </row>
    <row r="33" spans="1:13" s="9" customFormat="1" ht="51.75" customHeight="1" x14ac:dyDescent="0.25">
      <c r="A33" s="53" t="s">
        <v>122</v>
      </c>
      <c r="B33" s="53" t="s">
        <v>38</v>
      </c>
      <c r="C33" s="53" t="s">
        <v>85</v>
      </c>
      <c r="D33" s="54" t="s">
        <v>119</v>
      </c>
      <c r="E33" s="55" t="s">
        <v>77</v>
      </c>
      <c r="F33" s="56" t="s">
        <v>74</v>
      </c>
      <c r="G33" s="57" t="s">
        <v>45</v>
      </c>
      <c r="H33" s="58">
        <v>44</v>
      </c>
      <c r="I33" s="58">
        <v>44</v>
      </c>
      <c r="J33" s="58">
        <v>44</v>
      </c>
      <c r="K33" s="61">
        <v>600</v>
      </c>
      <c r="L33" s="61">
        <v>600</v>
      </c>
      <c r="M33" s="61">
        <v>600</v>
      </c>
    </row>
    <row r="34" spans="1:13" s="9" customFormat="1" ht="38.25" x14ac:dyDescent="0.25">
      <c r="A34" s="53" t="s">
        <v>122</v>
      </c>
      <c r="B34" s="53" t="s">
        <v>38</v>
      </c>
      <c r="C34" s="53" t="s">
        <v>86</v>
      </c>
      <c r="D34" s="54" t="s">
        <v>119</v>
      </c>
      <c r="E34" s="55" t="s">
        <v>3</v>
      </c>
      <c r="F34" s="56" t="s">
        <v>76</v>
      </c>
      <c r="G34" s="57" t="s">
        <v>92</v>
      </c>
      <c r="H34" s="58">
        <v>2</v>
      </c>
      <c r="I34" s="58">
        <v>2</v>
      </c>
      <c r="J34" s="58">
        <v>2</v>
      </c>
      <c r="K34" s="61">
        <f>K35+K36+K37</f>
        <v>4174.7199999999993</v>
      </c>
      <c r="L34" s="61">
        <f t="shared" ref="L34:M34" si="5">L35+L36+L37</f>
        <v>4174.7199999999993</v>
      </c>
      <c r="M34" s="61">
        <f t="shared" si="5"/>
        <v>4174.7199999999993</v>
      </c>
    </row>
    <row r="35" spans="1:13" s="9" customFormat="1" ht="38.25" x14ac:dyDescent="0.25">
      <c r="A35" s="32" t="str">
        <f t="shared" ref="A35:C35" si="6">A30</f>
        <v>х</v>
      </c>
      <c r="B35" s="32" t="str">
        <f t="shared" si="6"/>
        <v>х</v>
      </c>
      <c r="C35" s="32" t="str">
        <f t="shared" si="6"/>
        <v>х</v>
      </c>
      <c r="D35" s="40" t="s">
        <v>119</v>
      </c>
      <c r="E35" s="44" t="s">
        <v>3</v>
      </c>
      <c r="F35" s="23" t="s">
        <v>76</v>
      </c>
      <c r="G35" s="24" t="s">
        <v>92</v>
      </c>
      <c r="H35" s="29">
        <v>2</v>
      </c>
      <c r="I35" s="29">
        <v>2</v>
      </c>
      <c r="J35" s="29">
        <v>2</v>
      </c>
      <c r="K35" s="14">
        <v>4070.72</v>
      </c>
      <c r="L35" s="14">
        <v>4070.72</v>
      </c>
      <c r="M35" s="14">
        <v>4070.72</v>
      </c>
    </row>
    <row r="36" spans="1:13" s="9" customFormat="1" ht="38.25" x14ac:dyDescent="0.25">
      <c r="A36" s="32" t="str">
        <f t="shared" ref="A36:C36" si="7">A30</f>
        <v>х</v>
      </c>
      <c r="B36" s="32" t="str">
        <f t="shared" si="7"/>
        <v>х</v>
      </c>
      <c r="C36" s="32" t="str">
        <f t="shared" si="7"/>
        <v>х</v>
      </c>
      <c r="D36" s="40" t="s">
        <v>120</v>
      </c>
      <c r="E36" s="44" t="s">
        <v>3</v>
      </c>
      <c r="F36" s="23" t="s">
        <v>76</v>
      </c>
      <c r="G36" s="24" t="s">
        <v>92</v>
      </c>
      <c r="H36" s="29">
        <v>1</v>
      </c>
      <c r="I36" s="29">
        <v>1</v>
      </c>
      <c r="J36" s="29">
        <v>1</v>
      </c>
      <c r="K36" s="14">
        <v>60</v>
      </c>
      <c r="L36" s="14">
        <v>60</v>
      </c>
      <c r="M36" s="14">
        <v>60</v>
      </c>
    </row>
    <row r="37" spans="1:13" s="9" customFormat="1" ht="38.25" x14ac:dyDescent="0.25">
      <c r="A37" s="32" t="str">
        <f t="shared" ref="A37:C37" si="8">A30</f>
        <v>х</v>
      </c>
      <c r="B37" s="32" t="str">
        <f t="shared" si="8"/>
        <v>х</v>
      </c>
      <c r="C37" s="32" t="str">
        <f t="shared" si="8"/>
        <v>х</v>
      </c>
      <c r="D37" s="40" t="s">
        <v>121</v>
      </c>
      <c r="E37" s="44" t="s">
        <v>3</v>
      </c>
      <c r="F37" s="23" t="s">
        <v>76</v>
      </c>
      <c r="G37" s="24" t="s">
        <v>92</v>
      </c>
      <c r="H37" s="29">
        <v>1</v>
      </c>
      <c r="I37" s="29">
        <v>1</v>
      </c>
      <c r="J37" s="29">
        <v>1</v>
      </c>
      <c r="K37" s="14">
        <v>44</v>
      </c>
      <c r="L37" s="14">
        <v>44</v>
      </c>
      <c r="M37" s="14">
        <v>44</v>
      </c>
    </row>
    <row r="38" spans="1:13" ht="41.25" customHeight="1" x14ac:dyDescent="0.25">
      <c r="A38" s="66" t="s">
        <v>122</v>
      </c>
      <c r="B38" s="66" t="s">
        <v>198</v>
      </c>
      <c r="C38" s="66" t="s">
        <v>27</v>
      </c>
      <c r="D38" s="66" t="s">
        <v>27</v>
      </c>
      <c r="E38" s="127" t="s">
        <v>123</v>
      </c>
      <c r="F38" s="127"/>
      <c r="G38" s="67" t="s">
        <v>0</v>
      </c>
      <c r="H38" s="67" t="s">
        <v>0</v>
      </c>
      <c r="I38" s="67" t="s">
        <v>0</v>
      </c>
      <c r="J38" s="67" t="s">
        <v>0</v>
      </c>
      <c r="K38" s="68">
        <f>K39+K40+K41</f>
        <v>35133.090000000004</v>
      </c>
      <c r="L38" s="68">
        <f t="shared" ref="L38:M38" si="9">L39+L40+L41</f>
        <v>35431.24</v>
      </c>
      <c r="M38" s="68">
        <f t="shared" si="9"/>
        <v>35133.090000000004</v>
      </c>
    </row>
    <row r="39" spans="1:13" ht="51" x14ac:dyDescent="0.25">
      <c r="A39" s="71" t="s">
        <v>122</v>
      </c>
      <c r="B39" s="71" t="s">
        <v>198</v>
      </c>
      <c r="C39" s="71" t="s">
        <v>124</v>
      </c>
      <c r="D39" s="72" t="s">
        <v>125</v>
      </c>
      <c r="E39" s="73" t="s">
        <v>128</v>
      </c>
      <c r="F39" s="74" t="s">
        <v>131</v>
      </c>
      <c r="G39" s="75" t="s">
        <v>92</v>
      </c>
      <c r="H39" s="75">
        <v>3</v>
      </c>
      <c r="I39" s="75">
        <v>3</v>
      </c>
      <c r="J39" s="75">
        <v>3</v>
      </c>
      <c r="K39" s="61">
        <v>16020</v>
      </c>
      <c r="L39" s="61">
        <v>16020</v>
      </c>
      <c r="M39" s="61">
        <v>16020</v>
      </c>
    </row>
    <row r="40" spans="1:13" ht="38.25" x14ac:dyDescent="0.25">
      <c r="A40" s="71" t="s">
        <v>122</v>
      </c>
      <c r="B40" s="71" t="s">
        <v>198</v>
      </c>
      <c r="C40" s="71" t="s">
        <v>126</v>
      </c>
      <c r="D40" s="76" t="s">
        <v>127</v>
      </c>
      <c r="E40" s="73" t="s">
        <v>4</v>
      </c>
      <c r="F40" s="74" t="s">
        <v>130</v>
      </c>
      <c r="G40" s="75" t="s">
        <v>129</v>
      </c>
      <c r="H40" s="77">
        <v>823993.1</v>
      </c>
      <c r="I40" s="77">
        <v>823993.1</v>
      </c>
      <c r="J40" s="77">
        <v>823993.1</v>
      </c>
      <c r="K40" s="61">
        <v>19072.79</v>
      </c>
      <c r="L40" s="61">
        <v>19072.79</v>
      </c>
      <c r="M40" s="61">
        <v>19072.79</v>
      </c>
    </row>
    <row r="41" spans="1:13" ht="63.75" x14ac:dyDescent="0.25">
      <c r="A41" s="71" t="s">
        <v>122</v>
      </c>
      <c r="B41" s="71" t="s">
        <v>198</v>
      </c>
      <c r="C41" s="71" t="s">
        <v>124</v>
      </c>
      <c r="D41" s="78" t="s">
        <v>119</v>
      </c>
      <c r="E41" s="73" t="s">
        <v>137</v>
      </c>
      <c r="F41" s="74" t="s">
        <v>131</v>
      </c>
      <c r="G41" s="75" t="s">
        <v>92</v>
      </c>
      <c r="H41" s="75">
        <v>1</v>
      </c>
      <c r="I41" s="75">
        <v>1</v>
      </c>
      <c r="J41" s="75">
        <v>1</v>
      </c>
      <c r="K41" s="61">
        <v>40.299999999999997</v>
      </c>
      <c r="L41" s="61">
        <v>338.45</v>
      </c>
      <c r="M41" s="61">
        <v>40.299999999999997</v>
      </c>
    </row>
    <row r="42" spans="1:13" ht="34.5" customHeight="1" x14ac:dyDescent="0.25">
      <c r="A42" s="66" t="s">
        <v>122</v>
      </c>
      <c r="B42" s="66" t="s">
        <v>199</v>
      </c>
      <c r="C42" s="66" t="s">
        <v>27</v>
      </c>
      <c r="D42" s="66" t="s">
        <v>27</v>
      </c>
      <c r="E42" s="128" t="s">
        <v>132</v>
      </c>
      <c r="F42" s="129"/>
      <c r="G42" s="67" t="s">
        <v>0</v>
      </c>
      <c r="H42" s="67" t="s">
        <v>0</v>
      </c>
      <c r="I42" s="67" t="s">
        <v>0</v>
      </c>
      <c r="J42" s="67" t="s">
        <v>0</v>
      </c>
      <c r="K42" s="79">
        <f>K43+K44</f>
        <v>5318.92</v>
      </c>
      <c r="L42" s="79">
        <f t="shared" ref="L42:M42" si="10">L43+L44</f>
        <v>3666.46</v>
      </c>
      <c r="M42" s="79">
        <f t="shared" si="10"/>
        <v>3886.45</v>
      </c>
    </row>
    <row r="43" spans="1:13" ht="51" x14ac:dyDescent="0.25">
      <c r="A43" s="71" t="s">
        <v>122</v>
      </c>
      <c r="B43" s="71" t="s">
        <v>199</v>
      </c>
      <c r="C43" s="71" t="s">
        <v>133</v>
      </c>
      <c r="D43" s="74" t="s">
        <v>120</v>
      </c>
      <c r="E43" s="73" t="s">
        <v>5</v>
      </c>
      <c r="F43" s="73" t="s">
        <v>88</v>
      </c>
      <c r="G43" s="75" t="s">
        <v>28</v>
      </c>
      <c r="H43" s="75">
        <v>850</v>
      </c>
      <c r="I43" s="75">
        <v>850</v>
      </c>
      <c r="J43" s="75">
        <v>850</v>
      </c>
      <c r="K43" s="64">
        <v>3458.92</v>
      </c>
      <c r="L43" s="64">
        <v>3666.46</v>
      </c>
      <c r="M43" s="64">
        <v>3886.45</v>
      </c>
    </row>
    <row r="44" spans="1:13" ht="51" x14ac:dyDescent="0.25">
      <c r="A44" s="71" t="s">
        <v>122</v>
      </c>
      <c r="B44" s="71" t="s">
        <v>199</v>
      </c>
      <c r="C44" s="71" t="s">
        <v>134</v>
      </c>
      <c r="D44" s="74" t="s">
        <v>135</v>
      </c>
      <c r="E44" s="73" t="s">
        <v>87</v>
      </c>
      <c r="F44" s="73" t="s">
        <v>136</v>
      </c>
      <c r="G44" s="75" t="s">
        <v>28</v>
      </c>
      <c r="H44" s="75">
        <v>150</v>
      </c>
      <c r="I44" s="75">
        <v>0</v>
      </c>
      <c r="J44" s="75">
        <v>0</v>
      </c>
      <c r="K44" s="64">
        <v>1860</v>
      </c>
      <c r="L44" s="64">
        <v>0</v>
      </c>
      <c r="M44" s="64">
        <v>0</v>
      </c>
    </row>
    <row r="45" spans="1:13" ht="47.25" customHeight="1" x14ac:dyDescent="0.25">
      <c r="A45" s="80" t="s">
        <v>122</v>
      </c>
      <c r="B45" s="80" t="s">
        <v>200</v>
      </c>
      <c r="C45" s="80" t="s">
        <v>27</v>
      </c>
      <c r="D45" s="81" t="s">
        <v>27</v>
      </c>
      <c r="E45" s="83" t="s">
        <v>138</v>
      </c>
      <c r="F45" s="81" t="s">
        <v>0</v>
      </c>
      <c r="G45" s="82" t="s">
        <v>0</v>
      </c>
      <c r="H45" s="82" t="s">
        <v>0</v>
      </c>
      <c r="I45" s="82" t="s">
        <v>0</v>
      </c>
      <c r="J45" s="82" t="s">
        <v>0</v>
      </c>
      <c r="K45" s="79">
        <f>K46+K60+K71</f>
        <v>57627.299999999996</v>
      </c>
      <c r="L45" s="79">
        <f>L46+L60+L71</f>
        <v>31877.09</v>
      </c>
      <c r="M45" s="79">
        <f t="shared" ref="M45" si="11">M46+M60+M71</f>
        <v>31877.09</v>
      </c>
    </row>
    <row r="46" spans="1:13" ht="69.75" customHeight="1" x14ac:dyDescent="0.25">
      <c r="A46" s="71" t="s">
        <v>122</v>
      </c>
      <c r="B46" s="71" t="s">
        <v>200</v>
      </c>
      <c r="C46" s="71" t="s">
        <v>139</v>
      </c>
      <c r="D46" s="73" t="s">
        <v>140</v>
      </c>
      <c r="E46" s="73" t="s">
        <v>8</v>
      </c>
      <c r="F46" s="71" t="s">
        <v>0</v>
      </c>
      <c r="G46" s="75" t="s">
        <v>0</v>
      </c>
      <c r="H46" s="75" t="s">
        <v>0</v>
      </c>
      <c r="I46" s="75" t="s">
        <v>0</v>
      </c>
      <c r="J46" s="75" t="s">
        <v>0</v>
      </c>
      <c r="K46" s="61">
        <f>K47+K48+K49+K50+K51+K52+K53+K54+K55+K56+K57+K58+K59</f>
        <v>26557.8</v>
      </c>
      <c r="L46" s="61">
        <f t="shared" ref="L46:M46" si="12">L47+L48+L49+L50+L51+L52+L53+L54+L55+L56+L57+L58+L59</f>
        <v>1973.8</v>
      </c>
      <c r="M46" s="61">
        <f t="shared" si="12"/>
        <v>1973.8</v>
      </c>
    </row>
    <row r="47" spans="1:13" ht="57" customHeight="1" x14ac:dyDescent="0.25">
      <c r="A47" s="32" t="s">
        <v>0</v>
      </c>
      <c r="B47" s="32" t="s">
        <v>0</v>
      </c>
      <c r="C47" s="32" t="s">
        <v>0</v>
      </c>
      <c r="D47" s="17" t="s">
        <v>140</v>
      </c>
      <c r="E47" s="85" t="s">
        <v>141</v>
      </c>
      <c r="F47" s="86" t="s">
        <v>142</v>
      </c>
      <c r="G47" s="35" t="s">
        <v>143</v>
      </c>
      <c r="H47" s="35">
        <v>1</v>
      </c>
      <c r="I47" s="35">
        <v>1</v>
      </c>
      <c r="J47" s="35">
        <v>1</v>
      </c>
      <c r="K47" s="12">
        <v>110</v>
      </c>
      <c r="L47" s="12">
        <v>115</v>
      </c>
      <c r="M47" s="12">
        <v>115</v>
      </c>
    </row>
    <row r="48" spans="1:13" ht="50.25" customHeight="1" x14ac:dyDescent="0.25">
      <c r="A48" s="32" t="s">
        <v>0</v>
      </c>
      <c r="B48" s="32" t="s">
        <v>0</v>
      </c>
      <c r="C48" s="32" t="s">
        <v>0</v>
      </c>
      <c r="D48" s="17" t="s">
        <v>140</v>
      </c>
      <c r="E48" s="87" t="s">
        <v>144</v>
      </c>
      <c r="F48" s="86" t="s">
        <v>145</v>
      </c>
      <c r="G48" s="88" t="s">
        <v>45</v>
      </c>
      <c r="H48" s="35">
        <v>800</v>
      </c>
      <c r="I48" s="35">
        <v>0</v>
      </c>
      <c r="J48" s="35">
        <v>0</v>
      </c>
      <c r="K48" s="12">
        <v>428</v>
      </c>
      <c r="L48" s="12">
        <v>0</v>
      </c>
      <c r="M48" s="12">
        <v>0</v>
      </c>
    </row>
    <row r="49" spans="1:13" ht="56.25" customHeight="1" x14ac:dyDescent="0.25">
      <c r="A49" s="32" t="s">
        <v>0</v>
      </c>
      <c r="B49" s="32" t="s">
        <v>0</v>
      </c>
      <c r="C49" s="32" t="s">
        <v>0</v>
      </c>
      <c r="D49" s="17" t="s">
        <v>140</v>
      </c>
      <c r="E49" s="87" t="s">
        <v>146</v>
      </c>
      <c r="F49" s="86" t="s">
        <v>147</v>
      </c>
      <c r="G49" s="88" t="s">
        <v>45</v>
      </c>
      <c r="H49" s="35">
        <v>747</v>
      </c>
      <c r="I49" s="35">
        <v>0</v>
      </c>
      <c r="J49" s="35">
        <v>0</v>
      </c>
      <c r="K49" s="12">
        <v>328.68</v>
      </c>
      <c r="L49" s="12">
        <v>0</v>
      </c>
      <c r="M49" s="12">
        <v>0</v>
      </c>
    </row>
    <row r="50" spans="1:13" ht="51" x14ac:dyDescent="0.25">
      <c r="A50" s="32" t="s">
        <v>0</v>
      </c>
      <c r="B50" s="32" t="s">
        <v>0</v>
      </c>
      <c r="C50" s="32" t="s">
        <v>0</v>
      </c>
      <c r="D50" s="17" t="s">
        <v>140</v>
      </c>
      <c r="E50" s="87" t="s">
        <v>148</v>
      </c>
      <c r="F50" s="86" t="s">
        <v>149</v>
      </c>
      <c r="G50" s="88" t="s">
        <v>45</v>
      </c>
      <c r="H50" s="35">
        <v>65</v>
      </c>
      <c r="I50" s="35">
        <v>0</v>
      </c>
      <c r="J50" s="35">
        <v>0</v>
      </c>
      <c r="K50" s="12">
        <v>65</v>
      </c>
      <c r="L50" s="12">
        <v>0</v>
      </c>
      <c r="M50" s="12">
        <v>0</v>
      </c>
    </row>
    <row r="51" spans="1:13" ht="51" x14ac:dyDescent="0.25">
      <c r="A51" s="32" t="s">
        <v>0</v>
      </c>
      <c r="B51" s="32" t="s">
        <v>0</v>
      </c>
      <c r="C51" s="32" t="s">
        <v>0</v>
      </c>
      <c r="D51" s="17" t="s">
        <v>140</v>
      </c>
      <c r="E51" s="87" t="s">
        <v>150</v>
      </c>
      <c r="F51" s="86" t="s">
        <v>149</v>
      </c>
      <c r="G51" s="88" t="s">
        <v>45</v>
      </c>
      <c r="H51" s="35">
        <v>320</v>
      </c>
      <c r="I51" s="35">
        <v>0</v>
      </c>
      <c r="J51" s="35">
        <v>0</v>
      </c>
      <c r="K51" s="12">
        <v>640</v>
      </c>
      <c r="L51" s="12">
        <v>0</v>
      </c>
      <c r="M51" s="12">
        <v>0</v>
      </c>
    </row>
    <row r="52" spans="1:13" ht="51" x14ac:dyDescent="0.25">
      <c r="A52" s="32" t="s">
        <v>0</v>
      </c>
      <c r="B52" s="32" t="s">
        <v>0</v>
      </c>
      <c r="C52" s="32" t="s">
        <v>0</v>
      </c>
      <c r="D52" s="17" t="s">
        <v>140</v>
      </c>
      <c r="E52" s="87" t="s">
        <v>151</v>
      </c>
      <c r="F52" s="86" t="s">
        <v>149</v>
      </c>
      <c r="G52" s="88" t="s">
        <v>45</v>
      </c>
      <c r="H52" s="35">
        <v>478</v>
      </c>
      <c r="I52" s="35">
        <v>0</v>
      </c>
      <c r="J52" s="35">
        <v>0</v>
      </c>
      <c r="K52" s="12">
        <v>352</v>
      </c>
      <c r="L52" s="12">
        <v>0</v>
      </c>
      <c r="M52" s="12">
        <v>0</v>
      </c>
    </row>
    <row r="53" spans="1:13" ht="51.75" x14ac:dyDescent="0.25">
      <c r="A53" s="32" t="s">
        <v>0</v>
      </c>
      <c r="B53" s="32" t="s">
        <v>0</v>
      </c>
      <c r="C53" s="32" t="s">
        <v>0</v>
      </c>
      <c r="D53" s="46" t="s">
        <v>140</v>
      </c>
      <c r="E53" s="87" t="s">
        <v>152</v>
      </c>
      <c r="F53" s="86" t="s">
        <v>149</v>
      </c>
      <c r="G53" s="88" t="s">
        <v>153</v>
      </c>
      <c r="H53" s="35">
        <v>101</v>
      </c>
      <c r="I53" s="35">
        <v>0</v>
      </c>
      <c r="J53" s="35">
        <v>0</v>
      </c>
      <c r="K53" s="12">
        <v>3.84</v>
      </c>
      <c r="L53" s="12">
        <v>0</v>
      </c>
      <c r="M53" s="12">
        <v>0</v>
      </c>
    </row>
    <row r="54" spans="1:13" ht="51.75" x14ac:dyDescent="0.25">
      <c r="A54" s="32" t="s">
        <v>0</v>
      </c>
      <c r="B54" s="32" t="s">
        <v>0</v>
      </c>
      <c r="C54" s="32" t="s">
        <v>0</v>
      </c>
      <c r="D54" s="46" t="s">
        <v>140</v>
      </c>
      <c r="E54" s="87" t="s">
        <v>154</v>
      </c>
      <c r="F54" s="86" t="s">
        <v>149</v>
      </c>
      <c r="G54" s="88" t="s">
        <v>45</v>
      </c>
      <c r="H54" s="35">
        <v>6174</v>
      </c>
      <c r="I54" s="35">
        <v>0</v>
      </c>
      <c r="J54" s="35">
        <v>0</v>
      </c>
      <c r="K54" s="12">
        <v>74.09</v>
      </c>
      <c r="L54" s="12">
        <v>0</v>
      </c>
      <c r="M54" s="12">
        <v>0</v>
      </c>
    </row>
    <row r="55" spans="1:13" ht="51.75" x14ac:dyDescent="0.25">
      <c r="A55" s="32" t="s">
        <v>0</v>
      </c>
      <c r="B55" s="32" t="s">
        <v>0</v>
      </c>
      <c r="C55" s="32" t="s">
        <v>0</v>
      </c>
      <c r="D55" s="46" t="s">
        <v>140</v>
      </c>
      <c r="E55" s="87" t="s">
        <v>155</v>
      </c>
      <c r="F55" s="86" t="s">
        <v>149</v>
      </c>
      <c r="G55" s="88" t="s">
        <v>45</v>
      </c>
      <c r="H55" s="35">
        <v>955</v>
      </c>
      <c r="I55" s="35">
        <v>0</v>
      </c>
      <c r="J55" s="35">
        <v>0</v>
      </c>
      <c r="K55" s="12">
        <v>57.3</v>
      </c>
      <c r="L55" s="12">
        <v>0</v>
      </c>
      <c r="M55" s="12">
        <v>0</v>
      </c>
    </row>
    <row r="56" spans="1:13" ht="51.75" x14ac:dyDescent="0.25">
      <c r="A56" s="32" t="s">
        <v>0</v>
      </c>
      <c r="B56" s="32" t="s">
        <v>0</v>
      </c>
      <c r="C56" s="32" t="s">
        <v>0</v>
      </c>
      <c r="D56" s="46" t="s">
        <v>140</v>
      </c>
      <c r="E56" s="44" t="s">
        <v>156</v>
      </c>
      <c r="F56" s="13" t="s">
        <v>157</v>
      </c>
      <c r="G56" s="35" t="s">
        <v>143</v>
      </c>
      <c r="H56" s="35">
        <v>1</v>
      </c>
      <c r="I56" s="35">
        <v>0</v>
      </c>
      <c r="J56" s="35">
        <v>0</v>
      </c>
      <c r="K56" s="30">
        <v>22224.1</v>
      </c>
      <c r="L56" s="12">
        <v>0</v>
      </c>
      <c r="M56" s="12">
        <v>0</v>
      </c>
    </row>
    <row r="57" spans="1:13" ht="51.75" x14ac:dyDescent="0.25">
      <c r="A57" s="32" t="s">
        <v>0</v>
      </c>
      <c r="B57" s="32" t="s">
        <v>0</v>
      </c>
      <c r="C57" s="32" t="s">
        <v>0</v>
      </c>
      <c r="D57" s="46" t="s">
        <v>140</v>
      </c>
      <c r="E57" s="89" t="s">
        <v>158</v>
      </c>
      <c r="F57" s="13" t="s">
        <v>157</v>
      </c>
      <c r="G57" s="35" t="s">
        <v>143</v>
      </c>
      <c r="H57" s="35">
        <v>1</v>
      </c>
      <c r="I57" s="90" t="s">
        <v>26</v>
      </c>
      <c r="J57" s="90" t="s">
        <v>26</v>
      </c>
      <c r="K57" s="5">
        <v>789.79</v>
      </c>
      <c r="L57" s="5">
        <v>636</v>
      </c>
      <c r="M57" s="5">
        <v>636</v>
      </c>
    </row>
    <row r="58" spans="1:13" ht="51.75" x14ac:dyDescent="0.25">
      <c r="A58" s="32" t="s">
        <v>0</v>
      </c>
      <c r="B58" s="32" t="s">
        <v>0</v>
      </c>
      <c r="C58" s="32" t="s">
        <v>0</v>
      </c>
      <c r="D58" s="46" t="s">
        <v>140</v>
      </c>
      <c r="E58" s="44" t="s">
        <v>159</v>
      </c>
      <c r="F58" s="13" t="s">
        <v>157</v>
      </c>
      <c r="G58" s="35" t="s">
        <v>143</v>
      </c>
      <c r="H58" s="35">
        <v>1</v>
      </c>
      <c r="I58" s="90" t="s">
        <v>26</v>
      </c>
      <c r="J58" s="90" t="s">
        <v>26</v>
      </c>
      <c r="K58" s="30">
        <v>613.79999999999995</v>
      </c>
      <c r="L58" s="30">
        <v>358.8</v>
      </c>
      <c r="M58" s="30">
        <v>358.8</v>
      </c>
    </row>
    <row r="59" spans="1:13" ht="51.75" x14ac:dyDescent="0.25">
      <c r="A59" s="32" t="s">
        <v>0</v>
      </c>
      <c r="B59" s="32" t="s">
        <v>0</v>
      </c>
      <c r="C59" s="32" t="s">
        <v>0</v>
      </c>
      <c r="D59" s="46" t="s">
        <v>140</v>
      </c>
      <c r="E59" s="44" t="s">
        <v>160</v>
      </c>
      <c r="F59" s="13" t="s">
        <v>157</v>
      </c>
      <c r="G59" s="35" t="s">
        <v>143</v>
      </c>
      <c r="H59" s="35">
        <v>1</v>
      </c>
      <c r="I59" s="90" t="s">
        <v>26</v>
      </c>
      <c r="J59" s="90" t="s">
        <v>26</v>
      </c>
      <c r="K59" s="30">
        <v>871.2</v>
      </c>
      <c r="L59" s="30">
        <v>864</v>
      </c>
      <c r="M59" s="30">
        <v>864</v>
      </c>
    </row>
    <row r="60" spans="1:13" ht="50.25" customHeight="1" x14ac:dyDescent="0.25">
      <c r="A60" s="71" t="s">
        <v>122</v>
      </c>
      <c r="B60" s="71" t="s">
        <v>200</v>
      </c>
      <c r="C60" s="71">
        <v>11919</v>
      </c>
      <c r="D60" s="84" t="s">
        <v>140</v>
      </c>
      <c r="E60" s="93" t="s">
        <v>7</v>
      </c>
      <c r="F60" s="71" t="s">
        <v>0</v>
      </c>
      <c r="G60" s="75" t="s">
        <v>0</v>
      </c>
      <c r="H60" s="75" t="s">
        <v>0</v>
      </c>
      <c r="I60" s="75" t="s">
        <v>0</v>
      </c>
      <c r="J60" s="75" t="s">
        <v>0</v>
      </c>
      <c r="K60" s="61">
        <f>K61+K62+K63+K64+K65+K66+K67+K68+K69+K70</f>
        <v>24167.54</v>
      </c>
      <c r="L60" s="61">
        <f>L61+L62+L63+L64+L65+L66+L67+L68+L69+L70</f>
        <v>22903.29</v>
      </c>
      <c r="M60" s="61">
        <f t="shared" ref="M60" si="13">M61+M62+M63+M64+M65+M66+M67+M68+M69+M70</f>
        <v>22903.29</v>
      </c>
    </row>
    <row r="61" spans="1:13" ht="64.5" customHeight="1" x14ac:dyDescent="0.25">
      <c r="A61" s="32" t="s">
        <v>0</v>
      </c>
      <c r="B61" s="32" t="s">
        <v>0</v>
      </c>
      <c r="C61" s="32" t="s">
        <v>0</v>
      </c>
      <c r="D61" s="46" t="s">
        <v>140</v>
      </c>
      <c r="E61" s="85" t="s">
        <v>161</v>
      </c>
      <c r="F61" s="86" t="s">
        <v>162</v>
      </c>
      <c r="G61" s="35" t="s">
        <v>143</v>
      </c>
      <c r="H61" s="35">
        <v>1</v>
      </c>
      <c r="I61" s="90" t="s">
        <v>26</v>
      </c>
      <c r="J61" s="90" t="s">
        <v>26</v>
      </c>
      <c r="K61" s="12">
        <v>530.29999999999995</v>
      </c>
      <c r="L61" s="12">
        <v>530.29999999999995</v>
      </c>
      <c r="M61" s="12">
        <v>530.29999999999995</v>
      </c>
    </row>
    <row r="62" spans="1:13" ht="51.75" x14ac:dyDescent="0.25">
      <c r="A62" s="32" t="s">
        <v>0</v>
      </c>
      <c r="B62" s="32" t="s">
        <v>0</v>
      </c>
      <c r="C62" s="32" t="s">
        <v>0</v>
      </c>
      <c r="D62" s="46" t="s">
        <v>140</v>
      </c>
      <c r="E62" s="85" t="s">
        <v>163</v>
      </c>
      <c r="F62" s="86" t="s">
        <v>157</v>
      </c>
      <c r="G62" s="35" t="s">
        <v>143</v>
      </c>
      <c r="H62" s="35">
        <v>1</v>
      </c>
      <c r="I62" s="90" t="s">
        <v>26</v>
      </c>
      <c r="J62" s="90" t="s">
        <v>26</v>
      </c>
      <c r="K62" s="12">
        <v>143</v>
      </c>
      <c r="L62" s="12">
        <v>143</v>
      </c>
      <c r="M62" s="12">
        <v>143</v>
      </c>
    </row>
    <row r="63" spans="1:13" ht="42.75" customHeight="1" x14ac:dyDescent="0.25">
      <c r="A63" s="32" t="s">
        <v>0</v>
      </c>
      <c r="B63" s="32" t="s">
        <v>0</v>
      </c>
      <c r="C63" s="32" t="s">
        <v>0</v>
      </c>
      <c r="D63" s="46" t="s">
        <v>140</v>
      </c>
      <c r="E63" s="85" t="s">
        <v>164</v>
      </c>
      <c r="F63" s="86" t="s">
        <v>165</v>
      </c>
      <c r="G63" s="35" t="s">
        <v>143</v>
      </c>
      <c r="H63" s="35">
        <v>366</v>
      </c>
      <c r="I63" s="90" t="s">
        <v>166</v>
      </c>
      <c r="J63" s="90" t="s">
        <v>166</v>
      </c>
      <c r="K63" s="12">
        <v>550</v>
      </c>
      <c r="L63" s="12">
        <v>550</v>
      </c>
      <c r="M63" s="12">
        <v>550</v>
      </c>
    </row>
    <row r="64" spans="1:13" ht="51.75" x14ac:dyDescent="0.25">
      <c r="A64" s="32" t="s">
        <v>0</v>
      </c>
      <c r="B64" s="32" t="s">
        <v>0</v>
      </c>
      <c r="C64" s="32" t="s">
        <v>0</v>
      </c>
      <c r="D64" s="46" t="s">
        <v>140</v>
      </c>
      <c r="E64" s="11" t="s">
        <v>167</v>
      </c>
      <c r="F64" s="86" t="s">
        <v>149</v>
      </c>
      <c r="G64" s="35" t="s">
        <v>45</v>
      </c>
      <c r="H64" s="35">
        <v>1</v>
      </c>
      <c r="I64" s="35">
        <v>0</v>
      </c>
      <c r="J64" s="90" t="s">
        <v>30</v>
      </c>
      <c r="K64" s="12">
        <v>6300</v>
      </c>
      <c r="L64" s="12">
        <v>0</v>
      </c>
      <c r="M64" s="12">
        <v>0</v>
      </c>
    </row>
    <row r="65" spans="1:13" ht="42.75" customHeight="1" x14ac:dyDescent="0.25">
      <c r="A65" s="32" t="s">
        <v>0</v>
      </c>
      <c r="B65" s="32" t="s">
        <v>0</v>
      </c>
      <c r="C65" s="32" t="s">
        <v>0</v>
      </c>
      <c r="D65" s="46" t="s">
        <v>140</v>
      </c>
      <c r="E65" s="11" t="s">
        <v>168</v>
      </c>
      <c r="F65" s="86" t="s">
        <v>157</v>
      </c>
      <c r="G65" s="35" t="s">
        <v>143</v>
      </c>
      <c r="H65" s="35">
        <v>3</v>
      </c>
      <c r="I65" s="90" t="s">
        <v>169</v>
      </c>
      <c r="J65" s="90" t="s">
        <v>169</v>
      </c>
      <c r="K65" s="12">
        <v>300</v>
      </c>
      <c r="L65" s="12">
        <v>300</v>
      </c>
      <c r="M65" s="12">
        <v>300</v>
      </c>
    </row>
    <row r="66" spans="1:13" ht="51.75" customHeight="1" x14ac:dyDescent="0.25">
      <c r="A66" s="32" t="s">
        <v>0</v>
      </c>
      <c r="B66" s="32" t="s">
        <v>0</v>
      </c>
      <c r="C66" s="32" t="s">
        <v>0</v>
      </c>
      <c r="D66" s="46" t="s">
        <v>140</v>
      </c>
      <c r="E66" s="94" t="s">
        <v>170</v>
      </c>
      <c r="F66" s="86" t="s">
        <v>157</v>
      </c>
      <c r="G66" s="95" t="s">
        <v>143</v>
      </c>
      <c r="H66" s="35">
        <v>40</v>
      </c>
      <c r="I66" s="90" t="s">
        <v>171</v>
      </c>
      <c r="J66" s="90" t="s">
        <v>171</v>
      </c>
      <c r="K66" s="12">
        <v>280</v>
      </c>
      <c r="L66" s="12">
        <v>300</v>
      </c>
      <c r="M66" s="12">
        <v>300</v>
      </c>
    </row>
    <row r="67" spans="1:13" ht="77.25" customHeight="1" x14ac:dyDescent="0.25">
      <c r="A67" s="32" t="s">
        <v>0</v>
      </c>
      <c r="B67" s="32" t="s">
        <v>0</v>
      </c>
      <c r="C67" s="32" t="s">
        <v>0</v>
      </c>
      <c r="D67" s="46" t="s">
        <v>140</v>
      </c>
      <c r="E67" s="94" t="s">
        <v>172</v>
      </c>
      <c r="F67" s="86" t="s">
        <v>157</v>
      </c>
      <c r="G67" s="95" t="s">
        <v>143</v>
      </c>
      <c r="H67" s="35">
        <v>20</v>
      </c>
      <c r="I67" s="90" t="s">
        <v>173</v>
      </c>
      <c r="J67" s="90" t="s">
        <v>173</v>
      </c>
      <c r="K67" s="12">
        <v>3750</v>
      </c>
      <c r="L67" s="12">
        <v>3500</v>
      </c>
      <c r="M67" s="12">
        <v>3500</v>
      </c>
    </row>
    <row r="68" spans="1:13" ht="51.75" x14ac:dyDescent="0.25">
      <c r="A68" s="32" t="s">
        <v>0</v>
      </c>
      <c r="B68" s="32" t="s">
        <v>0</v>
      </c>
      <c r="C68" s="32" t="s">
        <v>0</v>
      </c>
      <c r="D68" s="46" t="s">
        <v>140</v>
      </c>
      <c r="E68" s="94" t="s">
        <v>174</v>
      </c>
      <c r="F68" s="86" t="s">
        <v>157</v>
      </c>
      <c r="G68" s="95" t="s">
        <v>143</v>
      </c>
      <c r="H68" s="35">
        <v>1</v>
      </c>
      <c r="I68" s="90" t="s">
        <v>26</v>
      </c>
      <c r="J68" s="90" t="s">
        <v>26</v>
      </c>
      <c r="K68" s="96">
        <v>4039.24</v>
      </c>
      <c r="L68" s="12">
        <v>3500</v>
      </c>
      <c r="M68" s="12">
        <v>3500</v>
      </c>
    </row>
    <row r="69" spans="1:13" ht="51.75" x14ac:dyDescent="0.25">
      <c r="A69" s="32" t="s">
        <v>0</v>
      </c>
      <c r="B69" s="32" t="s">
        <v>0</v>
      </c>
      <c r="C69" s="32" t="s">
        <v>0</v>
      </c>
      <c r="D69" s="46" t="s">
        <v>140</v>
      </c>
      <c r="E69" s="94" t="s">
        <v>175</v>
      </c>
      <c r="F69" s="86" t="s">
        <v>157</v>
      </c>
      <c r="G69" s="95" t="s">
        <v>143</v>
      </c>
      <c r="H69" s="35">
        <v>2</v>
      </c>
      <c r="I69" s="90" t="s">
        <v>122</v>
      </c>
      <c r="J69" s="90" t="s">
        <v>122</v>
      </c>
      <c r="K69" s="12">
        <v>500</v>
      </c>
      <c r="L69" s="12">
        <v>500</v>
      </c>
      <c r="M69" s="12">
        <v>500</v>
      </c>
    </row>
    <row r="70" spans="1:13" ht="51.75" x14ac:dyDescent="0.25">
      <c r="A70" s="32" t="s">
        <v>0</v>
      </c>
      <c r="B70" s="32" t="s">
        <v>0</v>
      </c>
      <c r="C70" s="32" t="s">
        <v>0</v>
      </c>
      <c r="D70" s="46" t="s">
        <v>140</v>
      </c>
      <c r="E70" s="94" t="s">
        <v>176</v>
      </c>
      <c r="F70" s="86" t="s">
        <v>157</v>
      </c>
      <c r="G70" s="35" t="s">
        <v>143</v>
      </c>
      <c r="H70" s="35">
        <v>25</v>
      </c>
      <c r="I70" s="90" t="s">
        <v>177</v>
      </c>
      <c r="J70" s="90" t="s">
        <v>177</v>
      </c>
      <c r="K70" s="12">
        <v>7775</v>
      </c>
      <c r="L70" s="12">
        <f>13379+200.99</f>
        <v>13579.99</v>
      </c>
      <c r="M70" s="12">
        <f>13379+200.99</f>
        <v>13579.99</v>
      </c>
    </row>
    <row r="71" spans="1:13" ht="38.25" x14ac:dyDescent="0.25">
      <c r="A71" s="71" t="s">
        <v>122</v>
      </c>
      <c r="B71" s="71" t="s">
        <v>200</v>
      </c>
      <c r="C71" s="71">
        <v>11919</v>
      </c>
      <c r="D71" s="97" t="s">
        <v>178</v>
      </c>
      <c r="E71" s="93" t="s">
        <v>7</v>
      </c>
      <c r="F71" s="71" t="s">
        <v>0</v>
      </c>
      <c r="G71" s="75" t="s">
        <v>0</v>
      </c>
      <c r="H71" s="75" t="s">
        <v>0</v>
      </c>
      <c r="I71" s="75" t="s">
        <v>0</v>
      </c>
      <c r="J71" s="75" t="s">
        <v>0</v>
      </c>
      <c r="K71" s="61">
        <f>K72</f>
        <v>6901.96</v>
      </c>
      <c r="L71" s="61">
        <f t="shared" ref="L71:M71" si="14">L72</f>
        <v>7000</v>
      </c>
      <c r="M71" s="61">
        <f t="shared" si="14"/>
        <v>7000</v>
      </c>
    </row>
    <row r="72" spans="1:13" ht="25.5" x14ac:dyDescent="0.25">
      <c r="A72" s="14" t="s">
        <v>0</v>
      </c>
      <c r="B72" s="14" t="s">
        <v>0</v>
      </c>
      <c r="C72" s="69">
        <v>11919</v>
      </c>
      <c r="D72" s="99" t="s">
        <v>178</v>
      </c>
      <c r="E72" s="98" t="s">
        <v>179</v>
      </c>
      <c r="F72" s="14" t="s">
        <v>180</v>
      </c>
      <c r="G72" s="14" t="s">
        <v>58</v>
      </c>
      <c r="H72" s="107">
        <v>964120</v>
      </c>
      <c r="I72" s="107">
        <v>964120</v>
      </c>
      <c r="J72" s="107">
        <v>964120</v>
      </c>
      <c r="K72" s="14">
        <v>6901.96</v>
      </c>
      <c r="L72" s="14">
        <v>7000</v>
      </c>
      <c r="M72" s="14">
        <v>7000</v>
      </c>
    </row>
    <row r="73" spans="1:13" ht="60" customHeight="1" x14ac:dyDescent="0.25">
      <c r="A73" s="80" t="s">
        <v>122</v>
      </c>
      <c r="B73" s="80" t="s">
        <v>201</v>
      </c>
      <c r="C73" s="80" t="s">
        <v>27</v>
      </c>
      <c r="D73" s="81" t="s">
        <v>27</v>
      </c>
      <c r="E73" s="83" t="s">
        <v>181</v>
      </c>
      <c r="F73" s="81" t="s">
        <v>0</v>
      </c>
      <c r="G73" s="82" t="s">
        <v>0</v>
      </c>
      <c r="H73" s="82" t="s">
        <v>0</v>
      </c>
      <c r="I73" s="82" t="s">
        <v>0</v>
      </c>
      <c r="J73" s="82" t="s">
        <v>0</v>
      </c>
      <c r="K73" s="79">
        <f>K74+K75</f>
        <v>3275</v>
      </c>
      <c r="L73" s="79">
        <f t="shared" ref="L73:M73" si="15">L74+L75</f>
        <v>3275</v>
      </c>
      <c r="M73" s="79">
        <f t="shared" si="15"/>
        <v>3275</v>
      </c>
    </row>
    <row r="74" spans="1:13" ht="54.75" customHeight="1" x14ac:dyDescent="0.25">
      <c r="A74" s="71" t="s">
        <v>122</v>
      </c>
      <c r="B74" s="71" t="s">
        <v>201</v>
      </c>
      <c r="C74" s="71" t="s">
        <v>182</v>
      </c>
      <c r="D74" s="97" t="s">
        <v>119</v>
      </c>
      <c r="E74" s="76" t="s">
        <v>9</v>
      </c>
      <c r="F74" s="93" t="s">
        <v>183</v>
      </c>
      <c r="G74" s="75" t="s">
        <v>92</v>
      </c>
      <c r="H74" s="75">
        <v>25</v>
      </c>
      <c r="I74" s="75">
        <v>25</v>
      </c>
      <c r="J74" s="75">
        <v>25</v>
      </c>
      <c r="K74" s="75">
        <v>425</v>
      </c>
      <c r="L74" s="75">
        <v>425</v>
      </c>
      <c r="M74" s="75">
        <v>425</v>
      </c>
    </row>
    <row r="75" spans="1:13" ht="26.25" x14ac:dyDescent="0.25">
      <c r="A75" s="71" t="s">
        <v>122</v>
      </c>
      <c r="B75" s="71" t="s">
        <v>201</v>
      </c>
      <c r="C75" s="71" t="s">
        <v>182</v>
      </c>
      <c r="D75" s="65" t="s">
        <v>184</v>
      </c>
      <c r="E75" s="65" t="s">
        <v>1</v>
      </c>
      <c r="F75" s="91" t="s">
        <v>0</v>
      </c>
      <c r="G75" s="91" t="s">
        <v>0</v>
      </c>
      <c r="H75" s="91" t="s">
        <v>0</v>
      </c>
      <c r="I75" s="91" t="s">
        <v>0</v>
      </c>
      <c r="J75" s="91" t="s">
        <v>0</v>
      </c>
      <c r="K75" s="61">
        <f>K76+K77+K78+K79</f>
        <v>2850</v>
      </c>
      <c r="L75" s="61">
        <f t="shared" ref="L75:M75" si="16">L76+L77+L78+L79</f>
        <v>2850</v>
      </c>
      <c r="M75" s="61">
        <f t="shared" si="16"/>
        <v>2850</v>
      </c>
    </row>
    <row r="76" spans="1:13" ht="61.5" customHeight="1" x14ac:dyDescent="0.25">
      <c r="A76" s="32" t="s">
        <v>0</v>
      </c>
      <c r="B76" s="32" t="s">
        <v>0</v>
      </c>
      <c r="C76" s="32" t="s">
        <v>0</v>
      </c>
      <c r="D76" s="89" t="s">
        <v>184</v>
      </c>
      <c r="E76" s="89" t="s">
        <v>10</v>
      </c>
      <c r="F76" s="89" t="s">
        <v>183</v>
      </c>
      <c r="G76" s="16" t="s">
        <v>92</v>
      </c>
      <c r="H76" s="2">
        <v>30</v>
      </c>
      <c r="I76" s="2">
        <v>30</v>
      </c>
      <c r="J76" s="2">
        <v>30</v>
      </c>
      <c r="K76" s="1">
        <v>525</v>
      </c>
      <c r="L76" s="1">
        <v>525</v>
      </c>
      <c r="M76" s="1">
        <v>525</v>
      </c>
    </row>
    <row r="77" spans="1:13" ht="59.25" customHeight="1" x14ac:dyDescent="0.25">
      <c r="A77" s="32" t="s">
        <v>0</v>
      </c>
      <c r="B77" s="32" t="s">
        <v>0</v>
      </c>
      <c r="C77" s="32" t="s">
        <v>0</v>
      </c>
      <c r="D77" s="89" t="s">
        <v>184</v>
      </c>
      <c r="E77" s="89" t="s">
        <v>11</v>
      </c>
      <c r="F77" s="89" t="s">
        <v>183</v>
      </c>
      <c r="G77" s="16" t="s">
        <v>92</v>
      </c>
      <c r="H77" s="2">
        <v>60</v>
      </c>
      <c r="I77" s="2">
        <v>60</v>
      </c>
      <c r="J77" s="2">
        <v>60</v>
      </c>
      <c r="K77" s="1">
        <v>1050</v>
      </c>
      <c r="L77" s="1">
        <v>1050</v>
      </c>
      <c r="M77" s="1">
        <v>1050</v>
      </c>
    </row>
    <row r="78" spans="1:13" ht="67.5" customHeight="1" x14ac:dyDescent="0.25">
      <c r="A78" s="32" t="s">
        <v>0</v>
      </c>
      <c r="B78" s="32" t="s">
        <v>0</v>
      </c>
      <c r="C78" s="32" t="s">
        <v>0</v>
      </c>
      <c r="D78" s="89" t="s">
        <v>184</v>
      </c>
      <c r="E78" s="89" t="s">
        <v>206</v>
      </c>
      <c r="F78" s="89" t="s">
        <v>183</v>
      </c>
      <c r="G78" s="16" t="s">
        <v>92</v>
      </c>
      <c r="H78" s="4">
        <v>15</v>
      </c>
      <c r="I78" s="4">
        <v>15</v>
      </c>
      <c r="J78" s="4">
        <v>15</v>
      </c>
      <c r="K78" s="3">
        <v>525</v>
      </c>
      <c r="L78" s="3">
        <v>525</v>
      </c>
      <c r="M78" s="3">
        <v>525</v>
      </c>
    </row>
    <row r="79" spans="1:13" ht="51" x14ac:dyDescent="0.25">
      <c r="A79" s="32" t="s">
        <v>0</v>
      </c>
      <c r="B79" s="32" t="s">
        <v>0</v>
      </c>
      <c r="C79" s="32" t="s">
        <v>0</v>
      </c>
      <c r="D79" s="89" t="s">
        <v>184</v>
      </c>
      <c r="E79" s="89" t="s">
        <v>185</v>
      </c>
      <c r="F79" s="89" t="s">
        <v>183</v>
      </c>
      <c r="G79" s="16" t="s">
        <v>92</v>
      </c>
      <c r="H79" s="4">
        <v>50</v>
      </c>
      <c r="I79" s="4">
        <v>50</v>
      </c>
      <c r="J79" s="4">
        <v>50</v>
      </c>
      <c r="K79" s="3">
        <v>750</v>
      </c>
      <c r="L79" s="3">
        <v>750</v>
      </c>
      <c r="M79" s="3">
        <v>750</v>
      </c>
    </row>
    <row r="80" spans="1:13" ht="38.25" x14ac:dyDescent="0.25">
      <c r="A80" s="80" t="s">
        <v>122</v>
      </c>
      <c r="B80" s="80" t="s">
        <v>202</v>
      </c>
      <c r="C80" s="80" t="s">
        <v>27</v>
      </c>
      <c r="D80" s="80" t="s">
        <v>27</v>
      </c>
      <c r="E80" s="108" t="s">
        <v>186</v>
      </c>
      <c r="F80" s="80" t="s">
        <v>0</v>
      </c>
      <c r="G80" s="109" t="s">
        <v>0</v>
      </c>
      <c r="H80" s="109" t="s">
        <v>0</v>
      </c>
      <c r="I80" s="109" t="s">
        <v>0</v>
      </c>
      <c r="J80" s="109" t="s">
        <v>0</v>
      </c>
      <c r="K80" s="104">
        <f>K81</f>
        <v>1350</v>
      </c>
      <c r="L80" s="104">
        <f t="shared" ref="L80:M80" si="17">L81</f>
        <v>1400</v>
      </c>
      <c r="M80" s="104">
        <f t="shared" si="17"/>
        <v>1450</v>
      </c>
    </row>
    <row r="81" spans="1:13" ht="51.75" x14ac:dyDescent="0.25">
      <c r="A81" s="71" t="s">
        <v>122</v>
      </c>
      <c r="B81" s="71" t="s">
        <v>202</v>
      </c>
      <c r="C81" s="71" t="s">
        <v>187</v>
      </c>
      <c r="D81" s="65" t="s">
        <v>188</v>
      </c>
      <c r="E81" s="65" t="s">
        <v>17</v>
      </c>
      <c r="F81" s="65" t="s">
        <v>189</v>
      </c>
      <c r="G81" s="100" t="s">
        <v>28</v>
      </c>
      <c r="H81" s="101">
        <v>146</v>
      </c>
      <c r="I81" s="101">
        <v>152</v>
      </c>
      <c r="J81" s="101">
        <v>152</v>
      </c>
      <c r="K81" s="100">
        <v>1350</v>
      </c>
      <c r="L81" s="100">
        <v>1400</v>
      </c>
      <c r="M81" s="100">
        <v>1450</v>
      </c>
    </row>
    <row r="82" spans="1:13" ht="51" customHeight="1" x14ac:dyDescent="0.25">
      <c r="A82" s="80" t="s">
        <v>122</v>
      </c>
      <c r="B82" s="80" t="s">
        <v>203</v>
      </c>
      <c r="C82" s="80" t="s">
        <v>27</v>
      </c>
      <c r="D82" s="80" t="s">
        <v>27</v>
      </c>
      <c r="E82" s="108" t="s">
        <v>190</v>
      </c>
      <c r="F82" s="80" t="s">
        <v>0</v>
      </c>
      <c r="G82" s="109" t="s">
        <v>0</v>
      </c>
      <c r="H82" s="109" t="s">
        <v>0</v>
      </c>
      <c r="I82" s="109" t="s">
        <v>0</v>
      </c>
      <c r="J82" s="109" t="s">
        <v>0</v>
      </c>
      <c r="K82" s="79">
        <f>K83+K84+K85+K86</f>
        <v>13082.010000000002</v>
      </c>
      <c r="L82" s="79">
        <f t="shared" ref="L82:M82" si="18">L83+L84+L85+L86</f>
        <v>13082.010000000002</v>
      </c>
      <c r="M82" s="79">
        <f t="shared" si="18"/>
        <v>13082.010000000002</v>
      </c>
    </row>
    <row r="83" spans="1:13" ht="104.25" customHeight="1" x14ac:dyDescent="0.25">
      <c r="A83" s="71" t="s">
        <v>122</v>
      </c>
      <c r="B83" s="71" t="s">
        <v>203</v>
      </c>
      <c r="C83" s="71" t="s">
        <v>191</v>
      </c>
      <c r="D83" s="97" t="s">
        <v>119</v>
      </c>
      <c r="E83" s="110" t="s">
        <v>192</v>
      </c>
      <c r="F83" s="93" t="s">
        <v>210</v>
      </c>
      <c r="G83" s="97" t="s">
        <v>92</v>
      </c>
      <c r="H83" s="75">
        <v>4</v>
      </c>
      <c r="I83" s="75">
        <v>4</v>
      </c>
      <c r="J83" s="75">
        <v>4</v>
      </c>
      <c r="K83" s="61">
        <v>1000</v>
      </c>
      <c r="L83" s="61">
        <v>1000</v>
      </c>
      <c r="M83" s="61">
        <v>1000</v>
      </c>
    </row>
    <row r="84" spans="1:13" ht="60" customHeight="1" x14ac:dyDescent="0.25">
      <c r="A84" s="71" t="s">
        <v>122</v>
      </c>
      <c r="B84" s="71" t="s">
        <v>203</v>
      </c>
      <c r="C84" s="71" t="s">
        <v>193</v>
      </c>
      <c r="D84" s="97" t="s">
        <v>119</v>
      </c>
      <c r="E84" s="76" t="s">
        <v>194</v>
      </c>
      <c r="F84" s="93" t="s">
        <v>211</v>
      </c>
      <c r="G84" s="97" t="s">
        <v>92</v>
      </c>
      <c r="H84" s="75">
        <v>37440</v>
      </c>
      <c r="I84" s="75">
        <v>37440</v>
      </c>
      <c r="J84" s="75">
        <v>37440</v>
      </c>
      <c r="K84" s="64">
        <v>7688</v>
      </c>
      <c r="L84" s="64">
        <v>7688</v>
      </c>
      <c r="M84" s="64">
        <v>7688</v>
      </c>
    </row>
    <row r="85" spans="1:13" ht="63.75" x14ac:dyDescent="0.25">
      <c r="A85" s="71" t="s">
        <v>122</v>
      </c>
      <c r="B85" s="71" t="s">
        <v>203</v>
      </c>
      <c r="C85" s="71" t="s">
        <v>195</v>
      </c>
      <c r="D85" s="76" t="s">
        <v>19</v>
      </c>
      <c r="E85" s="93" t="s">
        <v>12</v>
      </c>
      <c r="F85" s="93" t="s">
        <v>209</v>
      </c>
      <c r="G85" s="97" t="s">
        <v>28</v>
      </c>
      <c r="H85" s="75">
        <v>10000</v>
      </c>
      <c r="I85" s="75">
        <v>9000</v>
      </c>
      <c r="J85" s="75">
        <v>8000</v>
      </c>
      <c r="K85" s="92">
        <v>2670.13</v>
      </c>
      <c r="L85" s="92">
        <v>2670.13</v>
      </c>
      <c r="M85" s="92">
        <v>2670.13</v>
      </c>
    </row>
    <row r="86" spans="1:13" ht="63.75" x14ac:dyDescent="0.25">
      <c r="A86" s="71" t="s">
        <v>122</v>
      </c>
      <c r="B86" s="71" t="s">
        <v>203</v>
      </c>
      <c r="C86" s="71" t="s">
        <v>196</v>
      </c>
      <c r="D86" s="76" t="s">
        <v>19</v>
      </c>
      <c r="E86" s="93" t="s">
        <v>13</v>
      </c>
      <c r="F86" s="93" t="s">
        <v>209</v>
      </c>
      <c r="G86" s="97" t="s">
        <v>28</v>
      </c>
      <c r="H86" s="75">
        <v>1500</v>
      </c>
      <c r="I86" s="75">
        <v>1500</v>
      </c>
      <c r="J86" s="75">
        <v>1500</v>
      </c>
      <c r="K86" s="92">
        <v>1723.88</v>
      </c>
      <c r="L86" s="92">
        <v>1723.88</v>
      </c>
      <c r="M86" s="92">
        <v>1723.88</v>
      </c>
    </row>
  </sheetData>
  <mergeCells count="13">
    <mergeCell ref="H1:M4"/>
    <mergeCell ref="A5:M5"/>
    <mergeCell ref="A6:M6"/>
    <mergeCell ref="E38:F38"/>
    <mergeCell ref="E42:F42"/>
    <mergeCell ref="E11:F11"/>
    <mergeCell ref="K7:M7"/>
    <mergeCell ref="A7:A8"/>
    <mergeCell ref="B7:B8"/>
    <mergeCell ref="C7:C8"/>
    <mergeCell ref="D7:D8"/>
    <mergeCell ref="E7:E8"/>
    <mergeCell ref="F7:J7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5" sqref="M25"/>
    </sheetView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План реализации 1_01</vt:lpstr>
      <vt:lpstr>План реализации 2_01</vt:lpstr>
      <vt:lpstr>Лист2</vt:lpstr>
      <vt:lpstr>Лист3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Local</cp:lastModifiedBy>
  <cp:lastPrinted>2025-02-03T15:01:23Z</cp:lastPrinted>
  <dcterms:created xsi:type="dcterms:W3CDTF">2024-10-14T13:39:53Z</dcterms:created>
  <dcterms:modified xsi:type="dcterms:W3CDTF">2025-02-06T10:17:21Z</dcterms:modified>
</cp:coreProperties>
</file>